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收支预算导入模板" sheetId="1" r:id="rId1"/>
  </sheets>
  <definedNames/>
  <calcPr fullCalcOnLoad="1"/>
</workbook>
</file>

<file path=xl/sharedStrings.xml><?xml version="1.0" encoding="utf-8"?>
<sst xmlns="http://schemas.openxmlformats.org/spreadsheetml/2006/main" count="943" uniqueCount="89">
  <si>
    <t>收支类别</t>
  </si>
  <si>
    <t>公式</t>
  </si>
  <si>
    <t>合计</t>
  </si>
  <si>
    <t>第一年</t>
  </si>
  <si>
    <t>第二年</t>
  </si>
  <si>
    <t>第三年</t>
  </si>
  <si>
    <t>第四年</t>
  </si>
  <si>
    <t>第五年</t>
  </si>
  <si>
    <t>第六年</t>
  </si>
  <si>
    <t>第七年</t>
  </si>
  <si>
    <t>第八年</t>
  </si>
  <si>
    <t>第九年</t>
  </si>
  <si>
    <t>第十年</t>
  </si>
  <si>
    <t>第十一年</t>
  </si>
  <si>
    <t>第十二年</t>
  </si>
  <si>
    <t>第十三年</t>
  </si>
  <si>
    <t>第十四年</t>
  </si>
  <si>
    <t>第十五年</t>
  </si>
  <si>
    <t>第十六年</t>
  </si>
  <si>
    <t>第十七年</t>
  </si>
  <si>
    <t>第十八年</t>
  </si>
  <si>
    <t>第十九年</t>
  </si>
  <si>
    <t>第二十年</t>
  </si>
  <si>
    <t>第二十一年</t>
  </si>
  <si>
    <t>第二十二年</t>
  </si>
  <si>
    <t>第二十三年</t>
  </si>
  <si>
    <t>第二十四年</t>
  </si>
  <si>
    <t>第二十五年</t>
  </si>
  <si>
    <t>第二十六年</t>
  </si>
  <si>
    <t>第二十七年</t>
  </si>
  <si>
    <t>第二十八年</t>
  </si>
  <si>
    <t>第二十九年</t>
  </si>
  <si>
    <t>第三十年</t>
  </si>
  <si>
    <t>三十年以后</t>
  </si>
  <si>
    <t>收入</t>
  </si>
  <si>
    <t>支出</t>
  </si>
  <si>
    <t>一、建设资金来源</t>
  </si>
  <si>
    <t>A=H+I+K+L+M</t>
  </si>
  <si>
    <t>-</t>
  </si>
  <si>
    <t>（一）财政安排资金</t>
  </si>
  <si>
    <t>H</t>
  </si>
  <si>
    <t>（二）地方政府专项债券</t>
  </si>
  <si>
    <t>I</t>
  </si>
  <si>
    <r>
      <t xml:space="preserve">         </t>
    </r>
    <r>
      <rPr>
        <sz val="10"/>
        <color indexed="8"/>
        <rFont val="宋体"/>
        <family val="0"/>
      </rPr>
      <t>其中：用于资本金</t>
    </r>
  </si>
  <si>
    <t>J</t>
  </si>
  <si>
    <t>（三）项目单位市场化融资</t>
  </si>
  <si>
    <t>K</t>
  </si>
  <si>
    <t>（四）单位自筹资金</t>
  </si>
  <si>
    <t>L</t>
  </si>
  <si>
    <t>（五）其他资金</t>
  </si>
  <si>
    <t>M</t>
  </si>
  <si>
    <t>二、项目建设支出</t>
  </si>
  <si>
    <t>B=N+O+P+Q</t>
  </si>
  <si>
    <t>（一）项目建设成本（不含财务费用）</t>
  </si>
  <si>
    <t>N</t>
  </si>
  <si>
    <t>（二）财务费用-专项债券付息</t>
  </si>
  <si>
    <t>O</t>
  </si>
  <si>
    <r>
      <t>（三）财务费用</t>
    </r>
    <r>
      <rPr>
        <sz val="10"/>
        <color indexed="8"/>
        <rFont val="helvetica"/>
        <family val="2"/>
      </rPr>
      <t>-</t>
    </r>
    <r>
      <rPr>
        <sz val="10"/>
        <color indexed="8"/>
        <rFont val="宋体"/>
        <family val="0"/>
      </rPr>
      <t>市场化融资付息</t>
    </r>
  </si>
  <si>
    <t>P</t>
  </si>
  <si>
    <t>（四）其他建设支出</t>
  </si>
  <si>
    <t>Q</t>
  </si>
  <si>
    <t>三、项目运营预期收入</t>
  </si>
  <si>
    <t>C=R+S+T</t>
  </si>
  <si>
    <t>（一）财政补贴收入</t>
  </si>
  <si>
    <t>R</t>
  </si>
  <si>
    <t>（二）项目自身运营收入</t>
  </si>
  <si>
    <t>S</t>
  </si>
  <si>
    <t>（三）其他收入</t>
  </si>
  <si>
    <t>T</t>
  </si>
  <si>
    <t>四、项目运营支出</t>
  </si>
  <si>
    <t>D=U+V+W+X</t>
  </si>
  <si>
    <t>（一）项目运营成本（不含财务费用）</t>
  </si>
  <si>
    <t>U</t>
  </si>
  <si>
    <t>（二）财务费用-专项债券付息支出</t>
  </si>
  <si>
    <t>V</t>
  </si>
  <si>
    <r>
      <t>（三）财务费用</t>
    </r>
    <r>
      <rPr>
        <sz val="10"/>
        <color indexed="8"/>
        <rFont val="helvetica"/>
        <family val="2"/>
      </rPr>
      <t>-</t>
    </r>
    <r>
      <rPr>
        <sz val="10"/>
        <color indexed="8"/>
        <rFont val="宋体"/>
        <family val="0"/>
      </rPr>
      <t>市场化融资付息支出</t>
    </r>
  </si>
  <si>
    <t>W</t>
  </si>
  <si>
    <t>（四）其他运营支出</t>
  </si>
  <si>
    <t>X</t>
  </si>
  <si>
    <t>五、专项债券还本</t>
  </si>
  <si>
    <t>E</t>
  </si>
  <si>
    <t>六、市场化融资还本</t>
  </si>
  <si>
    <t>F</t>
  </si>
  <si>
    <t>请输入项目期限（年）：</t>
  </si>
  <si>
    <t>请输入项目建设期（年）：</t>
  </si>
  <si>
    <t>请输入项目运营期（年）：</t>
  </si>
  <si>
    <t>付息利率：</t>
  </si>
  <si>
    <t>发债年度</t>
  </si>
  <si>
    <t>还本年度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</si>
</sst>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1"/>
      <color indexed="8"/>
      <name val="宋体"/>
      <family val="0"/>
    </font>
    <font>
      <sz val="10"/>
      <color indexed="8"/>
      <name val="宋体"/>
      <family val="0"/>
    </font>
    <font>
      <sz val="9.75"/>
      <color indexed="8"/>
      <name val="helvetica"/>
      <family val="2"/>
    </font>
    <font>
      <sz val="10"/>
      <name val="Times New Roman"/>
      <family val="1"/>
    </font>
    <font>
      <sz val="10"/>
      <color indexed="8"/>
      <name val="Times New Roman"/>
      <family val="1"/>
    </font>
    <font>
      <sz val="10"/>
      <color indexed="10"/>
      <name val="宋体"/>
      <family val="0"/>
    </font>
    <font>
      <b/>
      <sz val="13"/>
      <color indexed="54"/>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sz val="11"/>
      <color indexed="9"/>
      <name val="宋体"/>
      <family val="0"/>
    </font>
    <font>
      <sz val="11"/>
      <color indexed="16"/>
      <name val="宋体"/>
      <family val="0"/>
    </font>
    <font>
      <b/>
      <sz val="11"/>
      <color indexed="53"/>
      <name val="宋体"/>
      <family val="0"/>
    </font>
    <font>
      <b/>
      <sz val="11"/>
      <color indexed="63"/>
      <name val="宋体"/>
      <family val="0"/>
    </font>
    <font>
      <sz val="11"/>
      <color indexed="62"/>
      <name val="宋体"/>
      <family val="0"/>
    </font>
    <font>
      <b/>
      <sz val="11"/>
      <color indexed="9"/>
      <name val="宋体"/>
      <family val="0"/>
    </font>
    <font>
      <b/>
      <sz val="11"/>
      <color indexed="54"/>
      <name val="宋体"/>
      <family val="0"/>
    </font>
    <font>
      <i/>
      <sz val="11"/>
      <color indexed="23"/>
      <name val="宋体"/>
      <family val="0"/>
    </font>
    <font>
      <u val="single"/>
      <sz val="11"/>
      <color indexed="20"/>
      <name val="宋体"/>
      <family val="0"/>
    </font>
    <font>
      <b/>
      <sz val="11"/>
      <color indexed="8"/>
      <name val="宋体"/>
      <family val="0"/>
    </font>
    <font>
      <sz val="11"/>
      <color indexed="19"/>
      <name val="宋体"/>
      <family val="0"/>
    </font>
    <font>
      <sz val="11"/>
      <color indexed="53"/>
      <name val="宋体"/>
      <family val="0"/>
    </font>
    <font>
      <sz val="11"/>
      <color indexed="17"/>
      <name val="宋体"/>
      <family val="0"/>
    </font>
    <font>
      <sz val="10"/>
      <color indexed="8"/>
      <name val="helvetica"/>
      <family val="2"/>
    </font>
    <font>
      <sz val="9.75"/>
      <color indexed="10"/>
      <name val="helvetica"/>
      <family val="2"/>
    </font>
    <font>
      <sz val="10"/>
      <color indexed="10"/>
      <name val="Times New Roman"/>
      <family val="1"/>
    </font>
    <font>
      <sz val="9"/>
      <name val="宋体"/>
      <family val="0"/>
    </font>
    <font>
      <sz val="11"/>
      <color theme="1"/>
      <name val="Calibri"/>
      <family val="0"/>
    </font>
    <font>
      <sz val="9.75"/>
      <color rgb="FFFF0000"/>
      <name val="helvetica"/>
      <family val="2"/>
    </font>
    <font>
      <sz val="10"/>
      <color rgb="FFFF0000"/>
      <name val="Times New Roman"/>
      <family val="1"/>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medium">
        <color indexed="9"/>
      </right>
      <top style="medium">
        <color indexed="31"/>
      </top>
      <bottom/>
    </border>
    <border>
      <left>
        <color indexed="63"/>
      </left>
      <right/>
      <top style="medium">
        <color indexed="31"/>
      </top>
      <botto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9" fillId="0" borderId="1" applyNumberFormat="0" applyFill="0" applyAlignment="0" applyProtection="0"/>
    <xf numFmtId="0" fontId="7"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3" fillId="12" borderId="0" applyNumberFormat="0" applyBorder="0" applyAlignment="0" applyProtection="0"/>
    <xf numFmtId="0" fontId="11" fillId="0" borderId="0" applyNumberFormat="0" applyFill="0" applyBorder="0" applyAlignment="0" applyProtection="0"/>
    <xf numFmtId="0" fontId="24"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7" fillId="13" borderId="5"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2" fillId="9" borderId="0" applyNumberFormat="0" applyBorder="0" applyAlignment="0" applyProtection="0"/>
    <xf numFmtId="0" fontId="15" fillId="4" borderId="7" applyNumberFormat="0" applyAlignment="0" applyProtection="0"/>
    <xf numFmtId="0" fontId="16"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33">
    <xf numFmtId="0" fontId="0" fillId="0" borderId="0" xfId="0" applyAlignment="1">
      <alignment vertical="center"/>
    </xf>
    <xf numFmtId="176" fontId="0" fillId="0" borderId="0" xfId="0" applyNumberFormat="1" applyAlignment="1">
      <alignment horizontal="center" vertical="center"/>
    </xf>
    <xf numFmtId="176" fontId="0" fillId="0" borderId="0" xfId="0" applyNumberFormat="1" applyAlignment="1">
      <alignment vertical="center"/>
    </xf>
    <xf numFmtId="176" fontId="0" fillId="0" borderId="0" xfId="0" applyNumberFormat="1" applyAlignment="1" applyProtection="1">
      <alignment vertical="center"/>
      <protection locked="0"/>
    </xf>
    <xf numFmtId="176" fontId="0" fillId="0" borderId="0" xfId="0" applyNumberFormat="1" applyAlignment="1" applyProtection="1">
      <alignment vertical="center"/>
      <protection/>
    </xf>
    <xf numFmtId="0" fontId="0" fillId="0" borderId="0" xfId="0" applyAlignment="1" applyProtection="1">
      <alignment vertical="center"/>
      <protection/>
    </xf>
    <xf numFmtId="0" fontId="0" fillId="8" borderId="0" xfId="0" applyFill="1" applyAlignment="1">
      <alignment vertical="center"/>
    </xf>
    <xf numFmtId="0" fontId="0" fillId="9" borderId="0" xfId="0" applyFill="1" applyAlignment="1">
      <alignment vertical="center"/>
    </xf>
    <xf numFmtId="176" fontId="0" fillId="0" borderId="0" xfId="0" applyNumberFormat="1" applyAlignment="1" applyProtection="1">
      <alignment horizontal="center" vertical="center"/>
      <protection/>
    </xf>
    <xf numFmtId="0" fontId="2" fillId="4" borderId="9" xfId="0" applyFont="1" applyFill="1" applyBorder="1" applyAlignment="1" applyProtection="1">
      <alignment horizontal="left" vertical="top"/>
      <protection/>
    </xf>
    <xf numFmtId="0" fontId="3" fillId="4" borderId="10" xfId="0" applyFont="1" applyFill="1" applyBorder="1" applyAlignment="1" applyProtection="1">
      <alignment horizontal="center" vertical="top"/>
      <protection/>
    </xf>
    <xf numFmtId="176" fontId="3" fillId="4" borderId="10" xfId="0" applyNumberFormat="1" applyFont="1" applyFill="1" applyBorder="1" applyAlignment="1" applyProtection="1">
      <alignment horizontal="center" vertical="top"/>
      <protection/>
    </xf>
    <xf numFmtId="176" fontId="4" fillId="0" borderId="0" xfId="0" applyNumberFormat="1" applyFont="1" applyAlignment="1" applyProtection="1">
      <alignment horizontal="center" vertical="center"/>
      <protection/>
    </xf>
    <xf numFmtId="176" fontId="4" fillId="4" borderId="0" xfId="0" applyNumberFormat="1" applyFont="1" applyFill="1" applyAlignment="1">
      <alignment vertical="center"/>
    </xf>
    <xf numFmtId="176" fontId="4" fillId="0" borderId="0" xfId="0" applyNumberFormat="1" applyFont="1" applyAlignment="1" applyProtection="1">
      <alignment vertical="center"/>
      <protection locked="0"/>
    </xf>
    <xf numFmtId="0" fontId="5" fillId="4" borderId="9" xfId="0" applyFont="1" applyFill="1" applyBorder="1" applyAlignment="1" applyProtection="1">
      <alignment horizontal="left" vertical="top"/>
      <protection/>
    </xf>
    <xf numFmtId="176" fontId="4" fillId="4" borderId="0" xfId="0" applyNumberFormat="1" applyFont="1" applyFill="1" applyAlignment="1" applyProtection="1">
      <alignment vertical="center"/>
      <protection/>
    </xf>
    <xf numFmtId="0" fontId="6" fillId="4" borderId="9" xfId="0" applyFont="1" applyFill="1" applyBorder="1" applyAlignment="1" applyProtection="1">
      <alignment horizontal="left" vertical="top"/>
      <protection/>
    </xf>
    <xf numFmtId="176" fontId="30" fillId="4" borderId="10" xfId="0" applyNumberFormat="1" applyFont="1" applyFill="1" applyBorder="1" applyAlignment="1" applyProtection="1">
      <alignment horizontal="center" vertical="top"/>
      <protection/>
    </xf>
    <xf numFmtId="176" fontId="31" fillId="0" borderId="0" xfId="0" applyNumberFormat="1" applyFont="1" applyAlignment="1" applyProtection="1">
      <alignment horizontal="center" vertical="center"/>
      <protection/>
    </xf>
    <xf numFmtId="0" fontId="3" fillId="4" borderId="9" xfId="0" applyFont="1" applyFill="1" applyBorder="1" applyAlignment="1" applyProtection="1">
      <alignment horizontal="left" vertical="top"/>
      <protection/>
    </xf>
    <xf numFmtId="0" fontId="3" fillId="19" borderId="9" xfId="0" applyFont="1" applyFill="1" applyBorder="1" applyAlignment="1" applyProtection="1">
      <alignment horizontal="left" vertical="top"/>
      <protection/>
    </xf>
    <xf numFmtId="0" fontId="3" fillId="0" borderId="9"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xf>
    <xf numFmtId="0" fontId="0" fillId="19" borderId="0" xfId="0" applyFill="1" applyAlignment="1" applyProtection="1">
      <alignment vertical="center"/>
      <protection/>
    </xf>
    <xf numFmtId="0" fontId="0" fillId="4" borderId="0" xfId="0" applyFill="1" applyAlignment="1" applyProtection="1">
      <alignment horizontal="center" vertical="center"/>
      <protection/>
    </xf>
    <xf numFmtId="0" fontId="0" fillId="8" borderId="0" xfId="0" applyFill="1" applyAlignment="1" applyProtection="1">
      <alignment vertical="center"/>
      <protection/>
    </xf>
    <xf numFmtId="0" fontId="0" fillId="9" borderId="0" xfId="0" applyFill="1" applyAlignment="1" applyProtection="1">
      <alignment vertical="center"/>
      <protection/>
    </xf>
    <xf numFmtId="176" fontId="4" fillId="0" borderId="0" xfId="0" applyNumberFormat="1" applyFont="1" applyAlignment="1" applyProtection="1" quotePrefix="1">
      <alignment horizontal="center" vertical="center"/>
      <protection/>
    </xf>
    <xf numFmtId="176" fontId="4" fillId="0" borderId="0" xfId="0" applyNumberFormat="1" applyFont="1" applyAlignment="1" applyProtection="1" quotePrefix="1">
      <alignment horizontal="center" vertical="center"/>
      <protection locked="0"/>
    </xf>
    <xf numFmtId="176" fontId="0" fillId="0" borderId="0" xfId="0" applyNumberFormat="1" applyAlignment="1" applyProtection="1">
      <alignment horizontal="center" vertical="center"/>
      <protection/>
    </xf>
    <xf numFmtId="176" fontId="0" fillId="0" borderId="0" xfId="0" applyNumberFormat="1" applyAlignment="1">
      <alignment horizontal="center" vertical="center"/>
    </xf>
    <xf numFmtId="0" fontId="0" fillId="0" borderId="0" xfId="0"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P31"/>
  <sheetViews>
    <sheetView tabSelected="1" zoomScale="145" zoomScaleNormal="145" zoomScaleSheetLayoutView="100" zoomScalePageLayoutView="0" workbookViewId="0" topLeftCell="A1">
      <pane xSplit="4" ySplit="2" topLeftCell="E21" activePane="bottomRight" state="frozen"/>
      <selection pane="topLeft" activeCell="A1" sqref="A1"/>
      <selection pane="topRight" activeCell="A1" sqref="A1"/>
      <selection pane="bottomLeft" activeCell="A1" sqref="A1"/>
      <selection pane="bottomRight" activeCell="D35" sqref="D35"/>
    </sheetView>
  </sheetViews>
  <sheetFormatPr defaultColWidth="9.00390625" defaultRowHeight="14.25"/>
  <cols>
    <col min="1" max="1" width="29.50390625" style="5" customWidth="1"/>
    <col min="2" max="2" width="16.00390625" style="5" customWidth="1"/>
    <col min="3" max="4" width="13.25390625" style="5" customWidth="1"/>
    <col min="5" max="66" width="13.25390625" style="0" customWidth="1"/>
  </cols>
  <sheetData>
    <row r="1" spans="1:68" s="1" customFormat="1" ht="14.25">
      <c r="A1" s="32" t="s">
        <v>0</v>
      </c>
      <c r="B1" s="32" t="s">
        <v>1</v>
      </c>
      <c r="C1" s="30" t="s">
        <v>2</v>
      </c>
      <c r="D1" s="30"/>
      <c r="E1" s="31" t="s">
        <v>3</v>
      </c>
      <c r="F1" s="31"/>
      <c r="G1" s="31" t="s">
        <v>4</v>
      </c>
      <c r="H1" s="31"/>
      <c r="I1" s="31" t="s">
        <v>5</v>
      </c>
      <c r="J1" s="31"/>
      <c r="K1" s="31" t="s">
        <v>6</v>
      </c>
      <c r="L1" s="31"/>
      <c r="M1" s="31" t="s">
        <v>7</v>
      </c>
      <c r="N1" s="31"/>
      <c r="O1" s="31" t="s">
        <v>8</v>
      </c>
      <c r="P1" s="31"/>
      <c r="Q1" s="31" t="s">
        <v>9</v>
      </c>
      <c r="R1" s="31"/>
      <c r="S1" s="31" t="s">
        <v>10</v>
      </c>
      <c r="T1" s="31"/>
      <c r="U1" s="31" t="s">
        <v>11</v>
      </c>
      <c r="V1" s="31"/>
      <c r="W1" s="31" t="s">
        <v>12</v>
      </c>
      <c r="X1" s="31"/>
      <c r="Y1" s="31" t="s">
        <v>13</v>
      </c>
      <c r="Z1" s="31"/>
      <c r="AA1" s="31" t="s">
        <v>14</v>
      </c>
      <c r="AB1" s="31"/>
      <c r="AC1" s="31" t="s">
        <v>15</v>
      </c>
      <c r="AD1" s="31"/>
      <c r="AE1" s="31" t="s">
        <v>16</v>
      </c>
      <c r="AF1" s="31"/>
      <c r="AG1" s="31" t="s">
        <v>17</v>
      </c>
      <c r="AH1" s="31"/>
      <c r="AI1" s="31" t="s">
        <v>18</v>
      </c>
      <c r="AJ1" s="31"/>
      <c r="AK1" s="31" t="s">
        <v>19</v>
      </c>
      <c r="AL1" s="31"/>
      <c r="AM1" s="31" t="s">
        <v>20</v>
      </c>
      <c r="AN1" s="31"/>
      <c r="AO1" s="31" t="s">
        <v>21</v>
      </c>
      <c r="AP1" s="31"/>
      <c r="AQ1" s="31" t="s">
        <v>22</v>
      </c>
      <c r="AR1" s="31"/>
      <c r="AS1" s="31" t="s">
        <v>23</v>
      </c>
      <c r="AT1" s="31"/>
      <c r="AU1" s="31" t="s">
        <v>24</v>
      </c>
      <c r="AV1" s="31"/>
      <c r="AW1" s="31" t="s">
        <v>25</v>
      </c>
      <c r="AX1" s="31"/>
      <c r="AY1" s="31" t="s">
        <v>26</v>
      </c>
      <c r="AZ1" s="31"/>
      <c r="BA1" s="31" t="s">
        <v>27</v>
      </c>
      <c r="BB1" s="31"/>
      <c r="BC1" s="31" t="s">
        <v>28</v>
      </c>
      <c r="BD1" s="31"/>
      <c r="BE1" s="31" t="s">
        <v>29</v>
      </c>
      <c r="BF1" s="31"/>
      <c r="BG1" s="31" t="s">
        <v>30</v>
      </c>
      <c r="BH1" s="31"/>
      <c r="BI1" s="31" t="s">
        <v>31</v>
      </c>
      <c r="BJ1" s="31"/>
      <c r="BK1" s="31" t="s">
        <v>32</v>
      </c>
      <c r="BL1" s="31"/>
      <c r="BM1" s="31" t="s">
        <v>33</v>
      </c>
      <c r="BN1" s="31"/>
      <c r="BO1" s="31"/>
      <c r="BP1" s="31"/>
    </row>
    <row r="2" spans="1:66" s="1" customFormat="1" ht="14.25">
      <c r="A2" s="32"/>
      <c r="B2" s="32"/>
      <c r="C2" s="8" t="s">
        <v>34</v>
      </c>
      <c r="D2" s="8" t="s">
        <v>35</v>
      </c>
      <c r="E2" s="1" t="s">
        <v>34</v>
      </c>
      <c r="F2" s="8" t="s">
        <v>35</v>
      </c>
      <c r="G2" s="1" t="s">
        <v>34</v>
      </c>
      <c r="H2" s="1" t="s">
        <v>35</v>
      </c>
      <c r="I2" s="1" t="s">
        <v>34</v>
      </c>
      <c r="J2" s="1" t="s">
        <v>35</v>
      </c>
      <c r="K2" s="1" t="s">
        <v>34</v>
      </c>
      <c r="L2" s="1" t="s">
        <v>35</v>
      </c>
      <c r="M2" s="1" t="s">
        <v>34</v>
      </c>
      <c r="N2" s="1" t="s">
        <v>35</v>
      </c>
      <c r="O2" s="1" t="s">
        <v>34</v>
      </c>
      <c r="P2" s="1" t="s">
        <v>35</v>
      </c>
      <c r="Q2" s="1" t="s">
        <v>34</v>
      </c>
      <c r="R2" s="1" t="s">
        <v>35</v>
      </c>
      <c r="S2" s="1" t="s">
        <v>34</v>
      </c>
      <c r="T2" s="1" t="s">
        <v>35</v>
      </c>
      <c r="U2" s="1" t="s">
        <v>34</v>
      </c>
      <c r="V2" s="1" t="s">
        <v>35</v>
      </c>
      <c r="W2" s="1" t="s">
        <v>34</v>
      </c>
      <c r="X2" s="1" t="s">
        <v>35</v>
      </c>
      <c r="Y2" s="1" t="s">
        <v>34</v>
      </c>
      <c r="Z2" s="1" t="s">
        <v>35</v>
      </c>
      <c r="AA2" s="1" t="s">
        <v>34</v>
      </c>
      <c r="AB2" s="1" t="s">
        <v>35</v>
      </c>
      <c r="AC2" s="1" t="s">
        <v>34</v>
      </c>
      <c r="AD2" s="1" t="s">
        <v>35</v>
      </c>
      <c r="AE2" s="1" t="s">
        <v>34</v>
      </c>
      <c r="AF2" s="1" t="s">
        <v>35</v>
      </c>
      <c r="AG2" s="1" t="s">
        <v>34</v>
      </c>
      <c r="AH2" s="1" t="s">
        <v>35</v>
      </c>
      <c r="AI2" s="1" t="s">
        <v>34</v>
      </c>
      <c r="AJ2" s="1" t="s">
        <v>35</v>
      </c>
      <c r="AK2" s="1" t="s">
        <v>34</v>
      </c>
      <c r="AL2" s="1" t="s">
        <v>35</v>
      </c>
      <c r="AM2" s="1" t="s">
        <v>34</v>
      </c>
      <c r="AN2" s="1" t="s">
        <v>35</v>
      </c>
      <c r="AO2" s="1" t="s">
        <v>34</v>
      </c>
      <c r="AP2" s="1" t="s">
        <v>35</v>
      </c>
      <c r="AQ2" s="1" t="s">
        <v>34</v>
      </c>
      <c r="AR2" s="1" t="s">
        <v>35</v>
      </c>
      <c r="AS2" s="1" t="s">
        <v>34</v>
      </c>
      <c r="AT2" s="1" t="s">
        <v>35</v>
      </c>
      <c r="AU2" s="1" t="s">
        <v>34</v>
      </c>
      <c r="AV2" s="1" t="s">
        <v>35</v>
      </c>
      <c r="AW2" s="1" t="s">
        <v>34</v>
      </c>
      <c r="AX2" s="1" t="s">
        <v>35</v>
      </c>
      <c r="AY2" s="1" t="s">
        <v>34</v>
      </c>
      <c r="AZ2" s="1" t="s">
        <v>35</v>
      </c>
      <c r="BA2" s="1" t="s">
        <v>34</v>
      </c>
      <c r="BB2" s="1" t="s">
        <v>35</v>
      </c>
      <c r="BC2" s="1" t="s">
        <v>34</v>
      </c>
      <c r="BD2" s="1" t="s">
        <v>35</v>
      </c>
      <c r="BE2" s="1" t="s">
        <v>34</v>
      </c>
      <c r="BF2" s="1" t="s">
        <v>35</v>
      </c>
      <c r="BG2" s="1" t="s">
        <v>34</v>
      </c>
      <c r="BH2" s="1" t="s">
        <v>35</v>
      </c>
      <c r="BI2" s="1" t="s">
        <v>34</v>
      </c>
      <c r="BJ2" s="8" t="s">
        <v>35</v>
      </c>
      <c r="BK2" s="1" t="s">
        <v>34</v>
      </c>
      <c r="BL2" s="1" t="s">
        <v>35</v>
      </c>
      <c r="BM2" s="1" t="s">
        <v>34</v>
      </c>
      <c r="BN2" s="1" t="s">
        <v>35</v>
      </c>
    </row>
    <row r="3" spans="1:66" s="2" customFormat="1" ht="14.25">
      <c r="A3" s="9" t="s">
        <v>36</v>
      </c>
      <c r="B3" s="10" t="s">
        <v>37</v>
      </c>
      <c r="C3" s="11">
        <f aca="true" t="shared" si="0" ref="C3:C9">SUM(E3:BN3)</f>
        <v>37616500</v>
      </c>
      <c r="D3" s="28" t="s">
        <v>38</v>
      </c>
      <c r="E3" s="13">
        <f>E4+E5+E7+E8+E9</f>
        <v>37616500</v>
      </c>
      <c r="F3" s="28" t="s">
        <v>38</v>
      </c>
      <c r="G3" s="13">
        <f>G4+G5+G7+G8+G9</f>
        <v>0</v>
      </c>
      <c r="H3" s="28" t="s">
        <v>38</v>
      </c>
      <c r="I3" s="13">
        <f>I4+I5+I7+I8+I9</f>
        <v>0</v>
      </c>
      <c r="J3" s="28" t="s">
        <v>38</v>
      </c>
      <c r="K3" s="13">
        <f>K4+K5+K7+K8+K9</f>
        <v>0</v>
      </c>
      <c r="L3" s="28" t="s">
        <v>38</v>
      </c>
      <c r="M3" s="13">
        <f>M4+M5+M7+M8+M9</f>
        <v>0</v>
      </c>
      <c r="N3" s="28" t="s">
        <v>38</v>
      </c>
      <c r="O3" s="13">
        <f>O4+O5+O7+O8+O9</f>
        <v>0</v>
      </c>
      <c r="P3" s="28" t="s">
        <v>38</v>
      </c>
      <c r="Q3" s="13">
        <f>Q4+Q5+Q7+Q8+Q9</f>
        <v>0</v>
      </c>
      <c r="R3" s="28" t="s">
        <v>38</v>
      </c>
      <c r="S3" s="13">
        <f>S4+S5+S7+S8+S9</f>
        <v>0</v>
      </c>
      <c r="T3" s="28" t="s">
        <v>38</v>
      </c>
      <c r="U3" s="13">
        <f>U4+U5+U7+U8+U9</f>
        <v>0</v>
      </c>
      <c r="V3" s="28" t="s">
        <v>38</v>
      </c>
      <c r="W3" s="13">
        <f>W4+W5+W7+W8+W9</f>
        <v>0</v>
      </c>
      <c r="X3" s="28" t="s">
        <v>38</v>
      </c>
      <c r="Y3" s="13">
        <f>Y4+Y5+Y7+Y8+Y9</f>
        <v>0</v>
      </c>
      <c r="Z3" s="28" t="s">
        <v>38</v>
      </c>
      <c r="AA3" s="13">
        <f>AA4+AA5+AA7+AA8+AA9</f>
        <v>0</v>
      </c>
      <c r="AB3" s="28" t="s">
        <v>38</v>
      </c>
      <c r="AC3" s="13">
        <f>AC4+AC5+AC7+AC8+AC9</f>
        <v>0</v>
      </c>
      <c r="AD3" s="28" t="s">
        <v>38</v>
      </c>
      <c r="AE3" s="13">
        <f>AE4+AE5+AE7+AE8+AE9</f>
        <v>0</v>
      </c>
      <c r="AF3" s="28" t="s">
        <v>38</v>
      </c>
      <c r="AG3" s="13">
        <f>AG4+AG5+AG7+AG8+AG9</f>
        <v>0</v>
      </c>
      <c r="AH3" s="28" t="s">
        <v>38</v>
      </c>
      <c r="AI3" s="13">
        <f>AI4+AI5+AI7+AI8+AI9</f>
        <v>0</v>
      </c>
      <c r="AJ3" s="28" t="s">
        <v>38</v>
      </c>
      <c r="AK3" s="13">
        <f>AK4+AK5+AK7+AK8+AK9</f>
        <v>0</v>
      </c>
      <c r="AL3" s="28" t="s">
        <v>38</v>
      </c>
      <c r="AM3" s="13">
        <f>AM4+AM5+AM7+AM8+AM9</f>
        <v>0</v>
      </c>
      <c r="AN3" s="28" t="s">
        <v>38</v>
      </c>
      <c r="AO3" s="13">
        <f>AO4+AO5+AO7+AO8+AO9</f>
        <v>0</v>
      </c>
      <c r="AP3" s="28" t="s">
        <v>38</v>
      </c>
      <c r="AQ3" s="13">
        <f>AQ4+AQ5+AQ7+AQ8+AQ9</f>
        <v>0</v>
      </c>
      <c r="AR3" s="28" t="s">
        <v>38</v>
      </c>
      <c r="AS3" s="13">
        <f>AS4+AS5+AS7+AS8+AS9</f>
        <v>0</v>
      </c>
      <c r="AT3" s="28" t="s">
        <v>38</v>
      </c>
      <c r="AU3" s="13">
        <f>AU4+AU5+AU7+AU8+AU9</f>
        <v>0</v>
      </c>
      <c r="AV3" s="28" t="s">
        <v>38</v>
      </c>
      <c r="AW3" s="13">
        <f>AW4+AW5+AW7+AW8+AW9</f>
        <v>0</v>
      </c>
      <c r="AX3" s="28" t="s">
        <v>38</v>
      </c>
      <c r="AY3" s="13">
        <f>AY4+AY5+AY7+AY8+AY9</f>
        <v>0</v>
      </c>
      <c r="AZ3" s="28" t="s">
        <v>38</v>
      </c>
      <c r="BA3" s="13">
        <f>BA4+BA5+BA7+BA8+BA9</f>
        <v>0</v>
      </c>
      <c r="BB3" s="28" t="s">
        <v>38</v>
      </c>
      <c r="BC3" s="13">
        <f>BC4+BC5+BC7+BC8+BC9</f>
        <v>0</v>
      </c>
      <c r="BD3" s="28" t="s">
        <v>38</v>
      </c>
      <c r="BE3" s="13">
        <f>BE4+BE5+BE7+BE8+BE9</f>
        <v>0</v>
      </c>
      <c r="BF3" s="28" t="s">
        <v>38</v>
      </c>
      <c r="BG3" s="13">
        <f>BG4+BG5+BG7+BG8+BG9</f>
        <v>0</v>
      </c>
      <c r="BH3" s="28" t="s">
        <v>38</v>
      </c>
      <c r="BI3" s="13">
        <f>BI4+BI5+BI7+BI8+BI9</f>
        <v>0</v>
      </c>
      <c r="BJ3" s="28" t="s">
        <v>38</v>
      </c>
      <c r="BK3" s="13">
        <f>BK4+BK5+BK7+BK8+BK9</f>
        <v>0</v>
      </c>
      <c r="BL3" s="28" t="s">
        <v>38</v>
      </c>
      <c r="BM3" s="13">
        <f>BM4+BM5+BM7+BM8+BM9</f>
        <v>0</v>
      </c>
      <c r="BN3" s="28" t="s">
        <v>38</v>
      </c>
    </row>
    <row r="4" spans="1:66" s="3" customFormat="1" ht="14.25">
      <c r="A4" s="9" t="s">
        <v>39</v>
      </c>
      <c r="B4" s="10" t="s">
        <v>40</v>
      </c>
      <c r="C4" s="11">
        <f t="shared" si="0"/>
        <v>0</v>
      </c>
      <c r="D4" s="28" t="s">
        <v>38</v>
      </c>
      <c r="E4" s="14"/>
      <c r="F4" s="28" t="s">
        <v>38</v>
      </c>
      <c r="G4" s="14"/>
      <c r="H4" s="28" t="s">
        <v>38</v>
      </c>
      <c r="I4" s="14"/>
      <c r="J4" s="28" t="s">
        <v>38</v>
      </c>
      <c r="K4" s="14"/>
      <c r="L4" s="28" t="s">
        <v>38</v>
      </c>
      <c r="M4" s="14"/>
      <c r="N4" s="28" t="s">
        <v>38</v>
      </c>
      <c r="O4" s="14"/>
      <c r="P4" s="28" t="s">
        <v>38</v>
      </c>
      <c r="Q4" s="14"/>
      <c r="R4" s="28" t="s">
        <v>38</v>
      </c>
      <c r="S4" s="14"/>
      <c r="T4" s="28" t="s">
        <v>38</v>
      </c>
      <c r="U4" s="14"/>
      <c r="V4" s="28" t="s">
        <v>38</v>
      </c>
      <c r="W4" s="14"/>
      <c r="X4" s="28" t="s">
        <v>38</v>
      </c>
      <c r="Y4" s="14"/>
      <c r="Z4" s="28" t="s">
        <v>38</v>
      </c>
      <c r="AA4" s="14"/>
      <c r="AB4" s="28" t="s">
        <v>38</v>
      </c>
      <c r="AC4" s="14"/>
      <c r="AD4" s="28" t="s">
        <v>38</v>
      </c>
      <c r="AE4" s="14"/>
      <c r="AF4" s="28" t="s">
        <v>38</v>
      </c>
      <c r="AG4" s="14"/>
      <c r="AH4" s="28" t="s">
        <v>38</v>
      </c>
      <c r="AI4" s="14"/>
      <c r="AJ4" s="28" t="s">
        <v>38</v>
      </c>
      <c r="AK4" s="14"/>
      <c r="AL4" s="28" t="s">
        <v>38</v>
      </c>
      <c r="AM4" s="14"/>
      <c r="AN4" s="28" t="s">
        <v>38</v>
      </c>
      <c r="AO4" s="14"/>
      <c r="AP4" s="28" t="s">
        <v>38</v>
      </c>
      <c r="AQ4" s="14"/>
      <c r="AR4" s="28" t="s">
        <v>38</v>
      </c>
      <c r="AS4" s="14"/>
      <c r="AT4" s="28" t="s">
        <v>38</v>
      </c>
      <c r="AU4" s="14"/>
      <c r="AV4" s="28" t="s">
        <v>38</v>
      </c>
      <c r="AW4" s="14"/>
      <c r="AX4" s="28" t="s">
        <v>38</v>
      </c>
      <c r="AY4" s="14"/>
      <c r="AZ4" s="28" t="s">
        <v>38</v>
      </c>
      <c r="BA4" s="14"/>
      <c r="BB4" s="28" t="s">
        <v>38</v>
      </c>
      <c r="BC4" s="14"/>
      <c r="BD4" s="28" t="s">
        <v>38</v>
      </c>
      <c r="BE4" s="14"/>
      <c r="BF4" s="28" t="s">
        <v>38</v>
      </c>
      <c r="BG4" s="14"/>
      <c r="BH4" s="28" t="s">
        <v>38</v>
      </c>
      <c r="BI4" s="14"/>
      <c r="BJ4" s="28" t="s">
        <v>38</v>
      </c>
      <c r="BK4" s="14"/>
      <c r="BL4" s="28" t="s">
        <v>38</v>
      </c>
      <c r="BM4" s="14"/>
      <c r="BN4" s="28" t="s">
        <v>38</v>
      </c>
    </row>
    <row r="5" spans="1:66" s="3" customFormat="1" ht="14.25">
      <c r="A5" s="9" t="s">
        <v>41</v>
      </c>
      <c r="B5" s="10" t="s">
        <v>42</v>
      </c>
      <c r="C5" s="11">
        <f t="shared" si="0"/>
        <v>20000000</v>
      </c>
      <c r="D5" s="28" t="s">
        <v>38</v>
      </c>
      <c r="E5" s="14">
        <v>20000000</v>
      </c>
      <c r="F5" s="28" t="s">
        <v>38</v>
      </c>
      <c r="G5" s="14"/>
      <c r="H5" s="28" t="s">
        <v>38</v>
      </c>
      <c r="I5" s="14"/>
      <c r="J5" s="28" t="s">
        <v>38</v>
      </c>
      <c r="K5" s="14"/>
      <c r="L5" s="28" t="s">
        <v>38</v>
      </c>
      <c r="M5" s="14"/>
      <c r="N5" s="28" t="s">
        <v>38</v>
      </c>
      <c r="O5" s="14"/>
      <c r="P5" s="28" t="s">
        <v>38</v>
      </c>
      <c r="Q5" s="14"/>
      <c r="R5" s="28" t="s">
        <v>38</v>
      </c>
      <c r="S5" s="14"/>
      <c r="T5" s="28" t="s">
        <v>38</v>
      </c>
      <c r="U5" s="14"/>
      <c r="V5" s="28" t="s">
        <v>38</v>
      </c>
      <c r="W5" s="14"/>
      <c r="X5" s="28" t="s">
        <v>38</v>
      </c>
      <c r="Y5" s="14"/>
      <c r="Z5" s="28" t="s">
        <v>38</v>
      </c>
      <c r="AA5" s="14"/>
      <c r="AB5" s="28" t="s">
        <v>38</v>
      </c>
      <c r="AC5" s="14"/>
      <c r="AD5" s="28" t="s">
        <v>38</v>
      </c>
      <c r="AE5" s="14"/>
      <c r="AF5" s="28" t="s">
        <v>38</v>
      </c>
      <c r="AG5" s="14"/>
      <c r="AH5" s="28" t="s">
        <v>38</v>
      </c>
      <c r="AI5" s="14"/>
      <c r="AJ5" s="28" t="s">
        <v>38</v>
      </c>
      <c r="AK5" s="14"/>
      <c r="AL5" s="28" t="s">
        <v>38</v>
      </c>
      <c r="AM5" s="14"/>
      <c r="AN5" s="28" t="s">
        <v>38</v>
      </c>
      <c r="AO5" s="14"/>
      <c r="AP5" s="28" t="s">
        <v>38</v>
      </c>
      <c r="AQ5" s="14"/>
      <c r="AR5" s="28" t="s">
        <v>38</v>
      </c>
      <c r="AS5" s="14"/>
      <c r="AT5" s="28" t="s">
        <v>38</v>
      </c>
      <c r="AU5" s="14"/>
      <c r="AV5" s="28" t="s">
        <v>38</v>
      </c>
      <c r="AW5" s="14"/>
      <c r="AX5" s="28" t="s">
        <v>38</v>
      </c>
      <c r="AY5" s="14"/>
      <c r="AZ5" s="28" t="s">
        <v>38</v>
      </c>
      <c r="BA5" s="14"/>
      <c r="BB5" s="28" t="s">
        <v>38</v>
      </c>
      <c r="BC5" s="14"/>
      <c r="BD5" s="28" t="s">
        <v>38</v>
      </c>
      <c r="BE5" s="14"/>
      <c r="BF5" s="28" t="s">
        <v>38</v>
      </c>
      <c r="BG5" s="14"/>
      <c r="BH5" s="28" t="s">
        <v>38</v>
      </c>
      <c r="BI5" s="14"/>
      <c r="BJ5" s="28" t="s">
        <v>38</v>
      </c>
      <c r="BK5" s="14"/>
      <c r="BL5" s="28" t="s">
        <v>38</v>
      </c>
      <c r="BM5" s="14"/>
      <c r="BN5" s="28" t="s">
        <v>38</v>
      </c>
    </row>
    <row r="6" spans="1:66" s="3" customFormat="1" ht="14.25">
      <c r="A6" s="15" t="s">
        <v>43</v>
      </c>
      <c r="B6" s="10" t="s">
        <v>44</v>
      </c>
      <c r="C6" s="11">
        <f t="shared" si="0"/>
        <v>20000000</v>
      </c>
      <c r="D6" s="28" t="s">
        <v>38</v>
      </c>
      <c r="E6" s="14">
        <v>20000000</v>
      </c>
      <c r="F6" s="28" t="s">
        <v>38</v>
      </c>
      <c r="G6" s="14"/>
      <c r="H6" s="28" t="s">
        <v>38</v>
      </c>
      <c r="I6" s="14"/>
      <c r="J6" s="28" t="s">
        <v>38</v>
      </c>
      <c r="K6" s="14"/>
      <c r="L6" s="28" t="s">
        <v>38</v>
      </c>
      <c r="M6" s="14"/>
      <c r="N6" s="28" t="s">
        <v>38</v>
      </c>
      <c r="O6" s="14"/>
      <c r="P6" s="28" t="s">
        <v>38</v>
      </c>
      <c r="Q6" s="14"/>
      <c r="R6" s="28" t="s">
        <v>38</v>
      </c>
      <c r="S6" s="14"/>
      <c r="T6" s="28" t="s">
        <v>38</v>
      </c>
      <c r="U6" s="14"/>
      <c r="V6" s="28" t="s">
        <v>38</v>
      </c>
      <c r="W6" s="14"/>
      <c r="X6" s="28" t="s">
        <v>38</v>
      </c>
      <c r="Y6" s="14"/>
      <c r="Z6" s="28" t="s">
        <v>38</v>
      </c>
      <c r="AA6" s="14"/>
      <c r="AB6" s="28" t="s">
        <v>38</v>
      </c>
      <c r="AC6" s="14"/>
      <c r="AD6" s="28" t="s">
        <v>38</v>
      </c>
      <c r="AE6" s="14"/>
      <c r="AF6" s="28" t="s">
        <v>38</v>
      </c>
      <c r="AG6" s="14"/>
      <c r="AH6" s="28" t="s">
        <v>38</v>
      </c>
      <c r="AI6" s="14"/>
      <c r="AJ6" s="28" t="s">
        <v>38</v>
      </c>
      <c r="AK6" s="14"/>
      <c r="AL6" s="28" t="s">
        <v>38</v>
      </c>
      <c r="AM6" s="14"/>
      <c r="AN6" s="28" t="s">
        <v>38</v>
      </c>
      <c r="AO6" s="14"/>
      <c r="AP6" s="28" t="s">
        <v>38</v>
      </c>
      <c r="AQ6" s="14"/>
      <c r="AR6" s="28" t="s">
        <v>38</v>
      </c>
      <c r="AS6" s="14"/>
      <c r="AT6" s="28" t="s">
        <v>38</v>
      </c>
      <c r="AU6" s="14"/>
      <c r="AV6" s="28" t="s">
        <v>38</v>
      </c>
      <c r="AW6" s="14"/>
      <c r="AX6" s="28" t="s">
        <v>38</v>
      </c>
      <c r="AY6" s="14"/>
      <c r="AZ6" s="28" t="s">
        <v>38</v>
      </c>
      <c r="BA6" s="14"/>
      <c r="BB6" s="28" t="s">
        <v>38</v>
      </c>
      <c r="BC6" s="14"/>
      <c r="BD6" s="28" t="s">
        <v>38</v>
      </c>
      <c r="BE6" s="14"/>
      <c r="BF6" s="28" t="s">
        <v>38</v>
      </c>
      <c r="BG6" s="14"/>
      <c r="BH6" s="28" t="s">
        <v>38</v>
      </c>
      <c r="BI6" s="14"/>
      <c r="BJ6" s="28" t="s">
        <v>38</v>
      </c>
      <c r="BK6" s="14"/>
      <c r="BL6" s="28" t="s">
        <v>38</v>
      </c>
      <c r="BM6" s="14"/>
      <c r="BN6" s="28" t="s">
        <v>38</v>
      </c>
    </row>
    <row r="7" spans="1:66" s="3" customFormat="1" ht="14.25">
      <c r="A7" s="9" t="s">
        <v>45</v>
      </c>
      <c r="B7" s="10" t="s">
        <v>46</v>
      </c>
      <c r="C7" s="11">
        <f t="shared" si="0"/>
        <v>0</v>
      </c>
      <c r="D7" s="28" t="s">
        <v>38</v>
      </c>
      <c r="E7" s="14"/>
      <c r="F7" s="28" t="s">
        <v>38</v>
      </c>
      <c r="G7" s="14"/>
      <c r="H7" s="28" t="s">
        <v>38</v>
      </c>
      <c r="I7" s="14"/>
      <c r="J7" s="28" t="s">
        <v>38</v>
      </c>
      <c r="K7" s="14"/>
      <c r="L7" s="28" t="s">
        <v>38</v>
      </c>
      <c r="M7" s="14"/>
      <c r="N7" s="28" t="s">
        <v>38</v>
      </c>
      <c r="O7" s="14"/>
      <c r="P7" s="28" t="s">
        <v>38</v>
      </c>
      <c r="Q7" s="14"/>
      <c r="R7" s="28" t="s">
        <v>38</v>
      </c>
      <c r="S7" s="14"/>
      <c r="T7" s="28" t="s">
        <v>38</v>
      </c>
      <c r="U7" s="14"/>
      <c r="V7" s="28" t="s">
        <v>38</v>
      </c>
      <c r="W7" s="14"/>
      <c r="X7" s="28" t="s">
        <v>38</v>
      </c>
      <c r="Y7" s="14"/>
      <c r="Z7" s="28" t="s">
        <v>38</v>
      </c>
      <c r="AA7" s="14"/>
      <c r="AB7" s="28" t="s">
        <v>38</v>
      </c>
      <c r="AC7" s="14"/>
      <c r="AD7" s="28" t="s">
        <v>38</v>
      </c>
      <c r="AE7" s="14"/>
      <c r="AF7" s="28" t="s">
        <v>38</v>
      </c>
      <c r="AG7" s="14"/>
      <c r="AH7" s="28" t="s">
        <v>38</v>
      </c>
      <c r="AI7" s="14"/>
      <c r="AJ7" s="28" t="s">
        <v>38</v>
      </c>
      <c r="AK7" s="14"/>
      <c r="AL7" s="28" t="s">
        <v>38</v>
      </c>
      <c r="AM7" s="14"/>
      <c r="AN7" s="28" t="s">
        <v>38</v>
      </c>
      <c r="AO7" s="14"/>
      <c r="AP7" s="28" t="s">
        <v>38</v>
      </c>
      <c r="AQ7" s="14"/>
      <c r="AR7" s="28" t="s">
        <v>38</v>
      </c>
      <c r="AS7" s="14"/>
      <c r="AT7" s="28" t="s">
        <v>38</v>
      </c>
      <c r="AU7" s="14"/>
      <c r="AV7" s="28" t="s">
        <v>38</v>
      </c>
      <c r="AW7" s="14"/>
      <c r="AX7" s="28" t="s">
        <v>38</v>
      </c>
      <c r="AY7" s="14"/>
      <c r="AZ7" s="28" t="s">
        <v>38</v>
      </c>
      <c r="BA7" s="14"/>
      <c r="BB7" s="28" t="s">
        <v>38</v>
      </c>
      <c r="BC7" s="14"/>
      <c r="BD7" s="28" t="s">
        <v>38</v>
      </c>
      <c r="BE7" s="14"/>
      <c r="BF7" s="28" t="s">
        <v>38</v>
      </c>
      <c r="BG7" s="14"/>
      <c r="BH7" s="28" t="s">
        <v>38</v>
      </c>
      <c r="BI7" s="14"/>
      <c r="BJ7" s="28" t="s">
        <v>38</v>
      </c>
      <c r="BK7" s="14"/>
      <c r="BL7" s="28" t="s">
        <v>38</v>
      </c>
      <c r="BM7" s="14"/>
      <c r="BN7" s="28" t="s">
        <v>38</v>
      </c>
    </row>
    <row r="8" spans="1:66" s="3" customFormat="1" ht="14.25">
      <c r="A8" s="9" t="s">
        <v>47</v>
      </c>
      <c r="B8" s="10" t="s">
        <v>48</v>
      </c>
      <c r="C8" s="11">
        <f t="shared" si="0"/>
        <v>17616500</v>
      </c>
      <c r="D8" s="28" t="s">
        <v>38</v>
      </c>
      <c r="E8" s="14">
        <v>17616500</v>
      </c>
      <c r="F8" s="28" t="s">
        <v>38</v>
      </c>
      <c r="G8" s="14"/>
      <c r="H8" s="29" t="s">
        <v>38</v>
      </c>
      <c r="I8" s="14"/>
      <c r="J8" s="28" t="s">
        <v>38</v>
      </c>
      <c r="K8" s="14"/>
      <c r="L8" s="28" t="s">
        <v>38</v>
      </c>
      <c r="M8" s="14"/>
      <c r="N8" s="28" t="s">
        <v>38</v>
      </c>
      <c r="O8" s="14"/>
      <c r="P8" s="28" t="s">
        <v>38</v>
      </c>
      <c r="Q8" s="14"/>
      <c r="R8" s="28" t="s">
        <v>38</v>
      </c>
      <c r="S8" s="14"/>
      <c r="T8" s="28" t="s">
        <v>38</v>
      </c>
      <c r="U8" s="14"/>
      <c r="V8" s="28" t="s">
        <v>38</v>
      </c>
      <c r="W8" s="14"/>
      <c r="X8" s="28" t="s">
        <v>38</v>
      </c>
      <c r="Y8" s="14"/>
      <c r="Z8" s="28" t="s">
        <v>38</v>
      </c>
      <c r="AA8" s="14"/>
      <c r="AB8" s="28" t="s">
        <v>38</v>
      </c>
      <c r="AC8" s="14"/>
      <c r="AD8" s="28" t="s">
        <v>38</v>
      </c>
      <c r="AE8" s="14"/>
      <c r="AF8" s="28" t="s">
        <v>38</v>
      </c>
      <c r="AG8" s="14"/>
      <c r="AH8" s="28" t="s">
        <v>38</v>
      </c>
      <c r="AI8" s="14"/>
      <c r="AJ8" s="28" t="s">
        <v>38</v>
      </c>
      <c r="AK8" s="14"/>
      <c r="AL8" s="28" t="s">
        <v>38</v>
      </c>
      <c r="AM8" s="14"/>
      <c r="AN8" s="28" t="s">
        <v>38</v>
      </c>
      <c r="AO8" s="14"/>
      <c r="AP8" s="28" t="s">
        <v>38</v>
      </c>
      <c r="AQ8" s="14"/>
      <c r="AR8" s="28" t="s">
        <v>38</v>
      </c>
      <c r="AS8" s="14"/>
      <c r="AT8" s="28" t="s">
        <v>38</v>
      </c>
      <c r="AU8" s="14"/>
      <c r="AV8" s="28" t="s">
        <v>38</v>
      </c>
      <c r="AW8" s="14"/>
      <c r="AX8" s="28" t="s">
        <v>38</v>
      </c>
      <c r="AY8" s="14"/>
      <c r="AZ8" s="28" t="s">
        <v>38</v>
      </c>
      <c r="BA8" s="14"/>
      <c r="BB8" s="28" t="s">
        <v>38</v>
      </c>
      <c r="BC8" s="14"/>
      <c r="BD8" s="28" t="s">
        <v>38</v>
      </c>
      <c r="BE8" s="14"/>
      <c r="BF8" s="28" t="s">
        <v>38</v>
      </c>
      <c r="BG8" s="14"/>
      <c r="BH8" s="28" t="s">
        <v>38</v>
      </c>
      <c r="BI8" s="14"/>
      <c r="BJ8" s="28" t="s">
        <v>38</v>
      </c>
      <c r="BK8" s="14"/>
      <c r="BL8" s="28" t="s">
        <v>38</v>
      </c>
      <c r="BM8" s="14"/>
      <c r="BN8" s="28" t="s">
        <v>38</v>
      </c>
    </row>
    <row r="9" spans="1:66" s="3" customFormat="1" ht="14.25">
      <c r="A9" s="9" t="s">
        <v>49</v>
      </c>
      <c r="B9" s="10" t="s">
        <v>50</v>
      </c>
      <c r="C9" s="11">
        <f t="shared" si="0"/>
        <v>0</v>
      </c>
      <c r="D9" s="28" t="s">
        <v>38</v>
      </c>
      <c r="E9" s="14"/>
      <c r="F9" s="28" t="s">
        <v>38</v>
      </c>
      <c r="G9" s="14"/>
      <c r="H9" s="28" t="s">
        <v>38</v>
      </c>
      <c r="I9" s="14"/>
      <c r="J9" s="28" t="s">
        <v>38</v>
      </c>
      <c r="K9" s="14"/>
      <c r="L9" s="28" t="s">
        <v>38</v>
      </c>
      <c r="M9" s="14"/>
      <c r="N9" s="28" t="s">
        <v>38</v>
      </c>
      <c r="O9" s="14"/>
      <c r="P9" s="28" t="s">
        <v>38</v>
      </c>
      <c r="Q9" s="14"/>
      <c r="R9" s="28" t="s">
        <v>38</v>
      </c>
      <c r="S9" s="14"/>
      <c r="T9" s="28" t="s">
        <v>38</v>
      </c>
      <c r="U9" s="14"/>
      <c r="V9" s="28" t="s">
        <v>38</v>
      </c>
      <c r="W9" s="14"/>
      <c r="X9" s="28" t="s">
        <v>38</v>
      </c>
      <c r="Y9" s="14"/>
      <c r="Z9" s="28" t="s">
        <v>38</v>
      </c>
      <c r="AA9" s="14"/>
      <c r="AB9" s="28" t="s">
        <v>38</v>
      </c>
      <c r="AC9" s="14"/>
      <c r="AD9" s="28" t="s">
        <v>38</v>
      </c>
      <c r="AE9" s="14"/>
      <c r="AF9" s="28" t="s">
        <v>38</v>
      </c>
      <c r="AG9" s="14"/>
      <c r="AH9" s="28" t="s">
        <v>38</v>
      </c>
      <c r="AI9" s="14"/>
      <c r="AJ9" s="28" t="s">
        <v>38</v>
      </c>
      <c r="AK9" s="14"/>
      <c r="AL9" s="28" t="s">
        <v>38</v>
      </c>
      <c r="AM9" s="14"/>
      <c r="AN9" s="28" t="s">
        <v>38</v>
      </c>
      <c r="AO9" s="14"/>
      <c r="AP9" s="28" t="s">
        <v>38</v>
      </c>
      <c r="AQ9" s="14"/>
      <c r="AR9" s="28" t="s">
        <v>38</v>
      </c>
      <c r="AS9" s="14"/>
      <c r="AT9" s="28" t="s">
        <v>38</v>
      </c>
      <c r="AU9" s="14"/>
      <c r="AV9" s="28" t="s">
        <v>38</v>
      </c>
      <c r="AW9" s="14"/>
      <c r="AX9" s="28" t="s">
        <v>38</v>
      </c>
      <c r="AY9" s="14"/>
      <c r="AZ9" s="28" t="s">
        <v>38</v>
      </c>
      <c r="BA9" s="14"/>
      <c r="BB9" s="28" t="s">
        <v>38</v>
      </c>
      <c r="BC9" s="14"/>
      <c r="BD9" s="28" t="s">
        <v>38</v>
      </c>
      <c r="BE9" s="14"/>
      <c r="BF9" s="28" t="s">
        <v>38</v>
      </c>
      <c r="BG9" s="14"/>
      <c r="BH9" s="28" t="s">
        <v>38</v>
      </c>
      <c r="BI9" s="14"/>
      <c r="BJ9" s="28" t="s">
        <v>38</v>
      </c>
      <c r="BK9" s="14"/>
      <c r="BL9" s="28" t="s">
        <v>38</v>
      </c>
      <c r="BM9" s="14"/>
      <c r="BN9" s="28" t="s">
        <v>38</v>
      </c>
    </row>
    <row r="10" spans="1:66" s="4" customFormat="1" ht="14.25">
      <c r="A10" s="9" t="s">
        <v>51</v>
      </c>
      <c r="B10" s="10" t="s">
        <v>52</v>
      </c>
      <c r="C10" s="28" t="s">
        <v>38</v>
      </c>
      <c r="D10" s="11">
        <f>SUM(E10:BN10)</f>
        <v>0</v>
      </c>
      <c r="E10" s="28" t="s">
        <v>38</v>
      </c>
      <c r="F10" s="16">
        <f>F11+F13+F14</f>
        <v>0</v>
      </c>
      <c r="G10" s="28" t="s">
        <v>38</v>
      </c>
      <c r="H10" s="16">
        <f>H11+H13+H14</f>
        <v>0</v>
      </c>
      <c r="I10" s="28" t="s">
        <v>38</v>
      </c>
      <c r="J10" s="16">
        <f>J11+J13+J14</f>
        <v>0</v>
      </c>
      <c r="K10" s="28" t="s">
        <v>38</v>
      </c>
      <c r="L10" s="16">
        <f>L11+L13+L14</f>
        <v>0</v>
      </c>
      <c r="M10" s="28" t="s">
        <v>38</v>
      </c>
      <c r="N10" s="16">
        <f>N11+N13+N14</f>
        <v>0</v>
      </c>
      <c r="O10" s="28" t="s">
        <v>38</v>
      </c>
      <c r="P10" s="16">
        <f>P11+P13+P14</f>
        <v>0</v>
      </c>
      <c r="Q10" s="28" t="s">
        <v>38</v>
      </c>
      <c r="R10" s="16">
        <f aca="true" t="shared" si="1" ref="R10:X10">R11+R13+R14</f>
        <v>0</v>
      </c>
      <c r="S10" s="28" t="s">
        <v>38</v>
      </c>
      <c r="T10" s="16">
        <f t="shared" si="1"/>
        <v>0</v>
      </c>
      <c r="U10" s="28" t="s">
        <v>38</v>
      </c>
      <c r="V10" s="16">
        <f t="shared" si="1"/>
        <v>0</v>
      </c>
      <c r="W10" s="28" t="s">
        <v>38</v>
      </c>
      <c r="X10" s="16">
        <f t="shared" si="1"/>
        <v>0</v>
      </c>
      <c r="Y10" s="28" t="s">
        <v>38</v>
      </c>
      <c r="Z10" s="16">
        <f>Z11+Z13+Z14</f>
        <v>0</v>
      </c>
      <c r="AA10" s="28" t="s">
        <v>38</v>
      </c>
      <c r="AB10" s="16">
        <f>AB11+AB13+AB14</f>
        <v>0</v>
      </c>
      <c r="AC10" s="28" t="s">
        <v>38</v>
      </c>
      <c r="AD10" s="16">
        <f>AD11+AD13+AD14</f>
        <v>0</v>
      </c>
      <c r="AE10" s="28" t="s">
        <v>38</v>
      </c>
      <c r="AF10" s="16">
        <f>AF11+AF13+AF14</f>
        <v>0</v>
      </c>
      <c r="AG10" s="28" t="s">
        <v>38</v>
      </c>
      <c r="AH10" s="16">
        <f>AH11+AH13+AH14</f>
        <v>0</v>
      </c>
      <c r="AI10" s="28" t="s">
        <v>38</v>
      </c>
      <c r="AJ10" s="16">
        <f>AJ11+AJ13+AJ14</f>
        <v>0</v>
      </c>
      <c r="AK10" s="28" t="s">
        <v>38</v>
      </c>
      <c r="AL10" s="16">
        <f>AL11+AL13+AL14</f>
        <v>0</v>
      </c>
      <c r="AM10" s="28" t="s">
        <v>38</v>
      </c>
      <c r="AN10" s="16">
        <f>AN11+AN13+AN14</f>
        <v>0</v>
      </c>
      <c r="AO10" s="28" t="s">
        <v>38</v>
      </c>
      <c r="AP10" s="16">
        <f>AP11+AP13+AP14</f>
        <v>0</v>
      </c>
      <c r="AQ10" s="28" t="s">
        <v>38</v>
      </c>
      <c r="AR10" s="16">
        <f>AR11+AR13+AR14</f>
        <v>0</v>
      </c>
      <c r="AS10" s="28" t="s">
        <v>38</v>
      </c>
      <c r="AT10" s="16">
        <f>AT11+AT13+AT14</f>
        <v>0</v>
      </c>
      <c r="AU10" s="28" t="s">
        <v>38</v>
      </c>
      <c r="AV10" s="16">
        <f>AV11+AV13+AV14</f>
        <v>0</v>
      </c>
      <c r="AW10" s="28" t="s">
        <v>38</v>
      </c>
      <c r="AX10" s="16">
        <f>AX11+AX13+AX14</f>
        <v>0</v>
      </c>
      <c r="AY10" s="28" t="s">
        <v>38</v>
      </c>
      <c r="AZ10" s="16">
        <f>AZ11+AZ13+AZ14</f>
        <v>0</v>
      </c>
      <c r="BA10" s="28" t="s">
        <v>38</v>
      </c>
      <c r="BB10" s="16">
        <f>BB11+BB13+BB14</f>
        <v>0</v>
      </c>
      <c r="BC10" s="28" t="s">
        <v>38</v>
      </c>
      <c r="BD10" s="16">
        <f>BD11+BD13+BD14</f>
        <v>0</v>
      </c>
      <c r="BE10" s="28" t="s">
        <v>38</v>
      </c>
      <c r="BF10" s="16">
        <f>BF11+BF13+BF14</f>
        <v>0</v>
      </c>
      <c r="BG10" s="28" t="s">
        <v>38</v>
      </c>
      <c r="BH10" s="16">
        <f>BH11+BH13+BH14</f>
        <v>0</v>
      </c>
      <c r="BI10" s="28" t="s">
        <v>38</v>
      </c>
      <c r="BJ10" s="16">
        <f>BJ11+BJ13+BJ14</f>
        <v>0</v>
      </c>
      <c r="BK10" s="28" t="s">
        <v>38</v>
      </c>
      <c r="BL10" s="16">
        <f>BL11+BL13+BL14</f>
        <v>0</v>
      </c>
      <c r="BM10" s="28" t="s">
        <v>38</v>
      </c>
      <c r="BN10" s="16">
        <f>BN11+BN13+BN14</f>
        <v>0</v>
      </c>
    </row>
    <row r="11" spans="1:66" s="3" customFormat="1" ht="14.25">
      <c r="A11" s="17" t="s">
        <v>53</v>
      </c>
      <c r="B11" s="10" t="s">
        <v>54</v>
      </c>
      <c r="C11" s="28" t="s">
        <v>38</v>
      </c>
      <c r="D11" s="18">
        <v>31806500</v>
      </c>
      <c r="E11" s="28" t="s">
        <v>38</v>
      </c>
      <c r="F11" s="14"/>
      <c r="G11" s="28" t="s">
        <v>38</v>
      </c>
      <c r="H11" s="14"/>
      <c r="I11" s="28" t="s">
        <v>38</v>
      </c>
      <c r="J11" s="14"/>
      <c r="K11" s="28" t="s">
        <v>38</v>
      </c>
      <c r="L11" s="14"/>
      <c r="M11" s="28" t="s">
        <v>38</v>
      </c>
      <c r="N11" s="14"/>
      <c r="O11" s="28" t="s">
        <v>38</v>
      </c>
      <c r="P11" s="14"/>
      <c r="Q11" s="28" t="s">
        <v>38</v>
      </c>
      <c r="R11" s="14"/>
      <c r="S11" s="28" t="s">
        <v>38</v>
      </c>
      <c r="T11" s="14"/>
      <c r="U11" s="28" t="s">
        <v>38</v>
      </c>
      <c r="V11" s="14"/>
      <c r="W11" s="28" t="s">
        <v>38</v>
      </c>
      <c r="X11" s="14"/>
      <c r="Y11" s="28" t="s">
        <v>38</v>
      </c>
      <c r="Z11" s="14"/>
      <c r="AA11" s="28" t="s">
        <v>38</v>
      </c>
      <c r="AB11" s="14"/>
      <c r="AC11" s="28" t="s">
        <v>38</v>
      </c>
      <c r="AD11" s="14"/>
      <c r="AE11" s="28" t="s">
        <v>38</v>
      </c>
      <c r="AF11" s="14"/>
      <c r="AG11" s="28" t="s">
        <v>38</v>
      </c>
      <c r="AH11" s="14"/>
      <c r="AI11" s="28" t="s">
        <v>38</v>
      </c>
      <c r="AJ11" s="14"/>
      <c r="AK11" s="28" t="s">
        <v>38</v>
      </c>
      <c r="AL11" s="14"/>
      <c r="AM11" s="28" t="s">
        <v>38</v>
      </c>
      <c r="AN11" s="14"/>
      <c r="AO11" s="28" t="s">
        <v>38</v>
      </c>
      <c r="AP11" s="14"/>
      <c r="AQ11" s="28" t="s">
        <v>38</v>
      </c>
      <c r="AR11" s="14"/>
      <c r="AS11" s="28" t="s">
        <v>38</v>
      </c>
      <c r="AT11" s="14"/>
      <c r="AU11" s="28" t="s">
        <v>38</v>
      </c>
      <c r="AV11" s="14"/>
      <c r="AW11" s="28" t="s">
        <v>38</v>
      </c>
      <c r="AX11" s="14"/>
      <c r="AY11" s="28" t="s">
        <v>38</v>
      </c>
      <c r="AZ11" s="14"/>
      <c r="BA11" s="28" t="s">
        <v>38</v>
      </c>
      <c r="BB11" s="14"/>
      <c r="BC11" s="28" t="s">
        <v>38</v>
      </c>
      <c r="BD11" s="14"/>
      <c r="BE11" s="28" t="s">
        <v>38</v>
      </c>
      <c r="BF11" s="14"/>
      <c r="BG11" s="28" t="s">
        <v>38</v>
      </c>
      <c r="BH11" s="14"/>
      <c r="BI11" s="28" t="s">
        <v>38</v>
      </c>
      <c r="BJ11" s="14"/>
      <c r="BK11" s="28" t="s">
        <v>38</v>
      </c>
      <c r="BL11" s="14"/>
      <c r="BM11" s="28" t="s">
        <v>38</v>
      </c>
      <c r="BN11" s="14"/>
    </row>
    <row r="12" spans="1:66" s="4" customFormat="1" ht="14.25">
      <c r="A12" s="9" t="s">
        <v>55</v>
      </c>
      <c r="B12" s="10" t="s">
        <v>56</v>
      </c>
      <c r="C12" s="28" t="s">
        <v>38</v>
      </c>
      <c r="D12" s="11">
        <f>SUM(E12:BN12)</f>
        <v>612989.8</v>
      </c>
      <c r="E12" s="28" t="s">
        <v>38</v>
      </c>
      <c r="F12" s="12">
        <v>314974.9</v>
      </c>
      <c r="G12" s="28" t="s">
        <v>38</v>
      </c>
      <c r="H12" s="12">
        <v>298014.9</v>
      </c>
      <c r="I12" s="28" t="s">
        <v>38</v>
      </c>
      <c r="J12" s="28" t="s">
        <v>38</v>
      </c>
      <c r="K12" s="28" t="s">
        <v>38</v>
      </c>
      <c r="L12" s="28" t="s">
        <v>38</v>
      </c>
      <c r="M12" s="28" t="s">
        <v>38</v>
      </c>
      <c r="N12" s="28" t="s">
        <v>38</v>
      </c>
      <c r="O12" s="28" t="s">
        <v>38</v>
      </c>
      <c r="P12" s="28" t="s">
        <v>38</v>
      </c>
      <c r="Q12" s="28" t="s">
        <v>38</v>
      </c>
      <c r="R12" s="28" t="s">
        <v>38</v>
      </c>
      <c r="S12" s="28" t="s">
        <v>38</v>
      </c>
      <c r="T12" s="28" t="s">
        <v>38</v>
      </c>
      <c r="U12" s="28" t="s">
        <v>38</v>
      </c>
      <c r="V12" s="28" t="s">
        <v>38</v>
      </c>
      <c r="W12" s="28" t="s">
        <v>38</v>
      </c>
      <c r="X12" s="28" t="s">
        <v>38</v>
      </c>
      <c r="Y12" s="28" t="s">
        <v>38</v>
      </c>
      <c r="Z12" s="28" t="s">
        <v>38</v>
      </c>
      <c r="AA12" s="28" t="s">
        <v>38</v>
      </c>
      <c r="AB12" s="28" t="s">
        <v>38</v>
      </c>
      <c r="AC12" s="28" t="s">
        <v>38</v>
      </c>
      <c r="AD12" s="28" t="s">
        <v>38</v>
      </c>
      <c r="AE12" s="28" t="s">
        <v>38</v>
      </c>
      <c r="AF12" s="28" t="s">
        <v>38</v>
      </c>
      <c r="AG12" s="28" t="s">
        <v>38</v>
      </c>
      <c r="AH12" s="28" t="s">
        <v>38</v>
      </c>
      <c r="AI12" s="28" t="s">
        <v>38</v>
      </c>
      <c r="AJ12" s="28" t="s">
        <v>38</v>
      </c>
      <c r="AK12" s="28" t="s">
        <v>38</v>
      </c>
      <c r="AL12" s="28" t="s">
        <v>38</v>
      </c>
      <c r="AM12" s="28" t="s">
        <v>38</v>
      </c>
      <c r="AN12" s="28" t="s">
        <v>38</v>
      </c>
      <c r="AO12" s="28" t="s">
        <v>38</v>
      </c>
      <c r="AP12" s="28" t="s">
        <v>38</v>
      </c>
      <c r="AQ12" s="28" t="s">
        <v>38</v>
      </c>
      <c r="AR12" s="28" t="s">
        <v>38</v>
      </c>
      <c r="AS12" s="28" t="s">
        <v>38</v>
      </c>
      <c r="AT12" s="28" t="s">
        <v>38</v>
      </c>
      <c r="AU12" s="28" t="s">
        <v>38</v>
      </c>
      <c r="AV12" s="28" t="s">
        <v>38</v>
      </c>
      <c r="AW12" s="28" t="s">
        <v>38</v>
      </c>
      <c r="AX12" s="28" t="s">
        <v>38</v>
      </c>
      <c r="AY12" s="28" t="s">
        <v>38</v>
      </c>
      <c r="AZ12" s="28" t="s">
        <v>38</v>
      </c>
      <c r="BA12" s="28" t="s">
        <v>38</v>
      </c>
      <c r="BB12" s="28" t="s">
        <v>38</v>
      </c>
      <c r="BC12" s="28" t="s">
        <v>38</v>
      </c>
      <c r="BD12" s="28" t="s">
        <v>38</v>
      </c>
      <c r="BE12" s="28" t="s">
        <v>38</v>
      </c>
      <c r="BF12" s="28" t="s">
        <v>38</v>
      </c>
      <c r="BG12" s="28" t="s">
        <v>38</v>
      </c>
      <c r="BH12" s="28" t="s">
        <v>38</v>
      </c>
      <c r="BI12" s="28" t="s">
        <v>38</v>
      </c>
      <c r="BJ12" s="28" t="s">
        <v>38</v>
      </c>
      <c r="BK12" s="28" t="s">
        <v>38</v>
      </c>
      <c r="BL12" s="28" t="s">
        <v>38</v>
      </c>
      <c r="BM12" s="28" t="s">
        <v>38</v>
      </c>
      <c r="BN12" s="28" t="s">
        <v>38</v>
      </c>
    </row>
    <row r="13" spans="1:65" s="3" customFormat="1" ht="14.25">
      <c r="A13" s="9" t="s">
        <v>57</v>
      </c>
      <c r="B13" s="10" t="s">
        <v>58</v>
      </c>
      <c r="C13" s="28" t="s">
        <v>38</v>
      </c>
      <c r="D13" s="11">
        <f>SUM(E13:BN13)</f>
        <v>0</v>
      </c>
      <c r="E13" s="28" t="s">
        <v>38</v>
      </c>
      <c r="G13" s="28" t="s">
        <v>38</v>
      </c>
      <c r="I13" s="28" t="s">
        <v>38</v>
      </c>
      <c r="K13" s="28" t="s">
        <v>38</v>
      </c>
      <c r="M13" s="28" t="s">
        <v>38</v>
      </c>
      <c r="O13" s="28" t="s">
        <v>38</v>
      </c>
      <c r="Q13" s="28" t="s">
        <v>38</v>
      </c>
      <c r="S13" s="28" t="s">
        <v>38</v>
      </c>
      <c r="U13" s="28" t="s">
        <v>38</v>
      </c>
      <c r="W13" s="28" t="s">
        <v>38</v>
      </c>
      <c r="Y13" s="28" t="s">
        <v>38</v>
      </c>
      <c r="AA13" s="28" t="s">
        <v>38</v>
      </c>
      <c r="AC13" s="28" t="s">
        <v>38</v>
      </c>
      <c r="AE13" s="28" t="s">
        <v>38</v>
      </c>
      <c r="AG13" s="28" t="s">
        <v>38</v>
      </c>
      <c r="AI13" s="28" t="s">
        <v>38</v>
      </c>
      <c r="AK13" s="28" t="s">
        <v>38</v>
      </c>
      <c r="AM13" s="28" t="s">
        <v>38</v>
      </c>
      <c r="AO13" s="28" t="s">
        <v>38</v>
      </c>
      <c r="AQ13" s="28" t="s">
        <v>38</v>
      </c>
      <c r="AS13" s="28" t="s">
        <v>38</v>
      </c>
      <c r="AU13" s="28" t="s">
        <v>38</v>
      </c>
      <c r="AW13" s="28" t="s">
        <v>38</v>
      </c>
      <c r="AY13" s="28" t="s">
        <v>38</v>
      </c>
      <c r="BA13" s="28" t="s">
        <v>38</v>
      </c>
      <c r="BC13" s="28" t="s">
        <v>38</v>
      </c>
      <c r="BE13" s="28" t="s">
        <v>38</v>
      </c>
      <c r="BG13" s="28" t="s">
        <v>38</v>
      </c>
      <c r="BI13" s="28" t="s">
        <v>38</v>
      </c>
      <c r="BK13" s="28" t="s">
        <v>38</v>
      </c>
      <c r="BM13" s="28" t="s">
        <v>38</v>
      </c>
    </row>
    <row r="14" spans="1:65" s="3" customFormat="1" ht="14.25">
      <c r="A14" s="9" t="s">
        <v>59</v>
      </c>
      <c r="B14" s="10" t="s">
        <v>60</v>
      </c>
      <c r="C14" s="28" t="s">
        <v>38</v>
      </c>
      <c r="D14" s="11">
        <f>SUM(E14:BN14)</f>
        <v>0</v>
      </c>
      <c r="E14" s="28" t="s">
        <v>38</v>
      </c>
      <c r="G14" s="28" t="s">
        <v>38</v>
      </c>
      <c r="I14" s="28" t="s">
        <v>38</v>
      </c>
      <c r="K14" s="28" t="s">
        <v>38</v>
      </c>
      <c r="M14" s="28" t="s">
        <v>38</v>
      </c>
      <c r="O14" s="28" t="s">
        <v>38</v>
      </c>
      <c r="Q14" s="28" t="s">
        <v>38</v>
      </c>
      <c r="S14" s="28" t="s">
        <v>38</v>
      </c>
      <c r="U14" s="28" t="s">
        <v>38</v>
      </c>
      <c r="W14" s="28" t="s">
        <v>38</v>
      </c>
      <c r="Y14" s="28" t="s">
        <v>38</v>
      </c>
      <c r="AA14" s="28" t="s">
        <v>38</v>
      </c>
      <c r="AC14" s="28" t="s">
        <v>38</v>
      </c>
      <c r="AE14" s="28" t="s">
        <v>38</v>
      </c>
      <c r="AG14" s="28" t="s">
        <v>38</v>
      </c>
      <c r="AI14" s="28" t="s">
        <v>38</v>
      </c>
      <c r="AK14" s="28" t="s">
        <v>38</v>
      </c>
      <c r="AM14" s="28" t="s">
        <v>38</v>
      </c>
      <c r="AO14" s="28" t="s">
        <v>38</v>
      </c>
      <c r="AQ14" s="28" t="s">
        <v>38</v>
      </c>
      <c r="AS14" s="28" t="s">
        <v>38</v>
      </c>
      <c r="AU14" s="28" t="s">
        <v>38</v>
      </c>
      <c r="AW14" s="28" t="s">
        <v>38</v>
      </c>
      <c r="AY14" s="28" t="s">
        <v>38</v>
      </c>
      <c r="BA14" s="28" t="s">
        <v>38</v>
      </c>
      <c r="BC14" s="28" t="s">
        <v>38</v>
      </c>
      <c r="BE14" s="28" t="s">
        <v>38</v>
      </c>
      <c r="BG14" s="28" t="s">
        <v>38</v>
      </c>
      <c r="BI14" s="28" t="s">
        <v>38</v>
      </c>
      <c r="BK14" s="28" t="s">
        <v>38</v>
      </c>
      <c r="BM14" s="28" t="s">
        <v>38</v>
      </c>
    </row>
    <row r="15" spans="1:66" s="4" customFormat="1" ht="14.25">
      <c r="A15" s="9" t="s">
        <v>61</v>
      </c>
      <c r="B15" s="10" t="s">
        <v>62</v>
      </c>
      <c r="C15" s="11">
        <f>SUM(E15:BN15)</f>
        <v>11698291</v>
      </c>
      <c r="D15" s="28" t="s">
        <v>38</v>
      </c>
      <c r="E15" s="16">
        <f>E16+E17+E18</f>
        <v>11698291</v>
      </c>
      <c r="F15" s="28" t="s">
        <v>38</v>
      </c>
      <c r="G15" s="16">
        <f>G16+G17+G18</f>
        <v>0</v>
      </c>
      <c r="H15" s="28" t="s">
        <v>38</v>
      </c>
      <c r="I15" s="16">
        <f>I16+I17+I18</f>
        <v>0</v>
      </c>
      <c r="J15" s="28" t="s">
        <v>38</v>
      </c>
      <c r="K15" s="16">
        <f>K16+K17+K18</f>
        <v>0</v>
      </c>
      <c r="L15" s="28" t="s">
        <v>38</v>
      </c>
      <c r="M15" s="16">
        <f>M16+M17+M18</f>
        <v>0</v>
      </c>
      <c r="N15" s="28" t="s">
        <v>38</v>
      </c>
      <c r="O15" s="16">
        <f>O16+O17+O18</f>
        <v>0</v>
      </c>
      <c r="P15" s="28" t="s">
        <v>38</v>
      </c>
      <c r="Q15" s="16">
        <f>Q16+Q17+Q18</f>
        <v>0</v>
      </c>
      <c r="R15" s="28" t="s">
        <v>38</v>
      </c>
      <c r="S15" s="16">
        <f>S16+S17+S18</f>
        <v>0</v>
      </c>
      <c r="T15" s="28" t="s">
        <v>38</v>
      </c>
      <c r="U15" s="16">
        <f>U16+U17+U18</f>
        <v>0</v>
      </c>
      <c r="V15" s="28" t="s">
        <v>38</v>
      </c>
      <c r="W15" s="16">
        <f>W16+W17+W18</f>
        <v>0</v>
      </c>
      <c r="X15" s="28" t="s">
        <v>38</v>
      </c>
      <c r="Y15" s="16">
        <f>Y16+Y17+Y18</f>
        <v>0</v>
      </c>
      <c r="Z15" s="28" t="s">
        <v>38</v>
      </c>
      <c r="AA15" s="16">
        <f>AA16+AA17+AA18</f>
        <v>0</v>
      </c>
      <c r="AB15" s="28" t="s">
        <v>38</v>
      </c>
      <c r="AC15" s="16">
        <f>AC16+AC17+AC18</f>
        <v>0</v>
      </c>
      <c r="AD15" s="28" t="s">
        <v>38</v>
      </c>
      <c r="AE15" s="16">
        <f>AE16+AE17+AE18</f>
        <v>0</v>
      </c>
      <c r="AF15" s="28" t="s">
        <v>38</v>
      </c>
      <c r="AG15" s="16">
        <f>AG16+AG17+AG18</f>
        <v>0</v>
      </c>
      <c r="AH15" s="28" t="s">
        <v>38</v>
      </c>
      <c r="AI15" s="16">
        <f>AI16+AI17+AI18</f>
        <v>0</v>
      </c>
      <c r="AJ15" s="28" t="s">
        <v>38</v>
      </c>
      <c r="AK15" s="16">
        <f>AK16+AK17+AK18</f>
        <v>0</v>
      </c>
      <c r="AL15" s="28" t="s">
        <v>38</v>
      </c>
      <c r="AM15" s="16">
        <f>AM16+AM17+AM18</f>
        <v>0</v>
      </c>
      <c r="AN15" s="28" t="s">
        <v>38</v>
      </c>
      <c r="AO15" s="16">
        <f>AO16+AO17+AO18</f>
        <v>0</v>
      </c>
      <c r="AP15" s="28" t="s">
        <v>38</v>
      </c>
      <c r="AQ15" s="16">
        <f>AQ16+AQ17+AQ18</f>
        <v>0</v>
      </c>
      <c r="AR15" s="28" t="s">
        <v>38</v>
      </c>
      <c r="AS15" s="16">
        <f>AS16+AS17+AS18</f>
        <v>0</v>
      </c>
      <c r="AT15" s="28" t="s">
        <v>38</v>
      </c>
      <c r="AU15" s="16">
        <f>AU16+AU17+AU18</f>
        <v>0</v>
      </c>
      <c r="AV15" s="28" t="s">
        <v>38</v>
      </c>
      <c r="AW15" s="16">
        <f>AW16+AW17+AW18</f>
        <v>0</v>
      </c>
      <c r="AX15" s="28" t="s">
        <v>38</v>
      </c>
      <c r="AY15" s="16">
        <f>AY16+AY17+AY18</f>
        <v>0</v>
      </c>
      <c r="AZ15" s="28" t="s">
        <v>38</v>
      </c>
      <c r="BA15" s="16">
        <f>BA16+BA17+BA18</f>
        <v>0</v>
      </c>
      <c r="BB15" s="28" t="s">
        <v>38</v>
      </c>
      <c r="BC15" s="16">
        <f>BC16+BC17+BC18</f>
        <v>0</v>
      </c>
      <c r="BD15" s="28" t="s">
        <v>38</v>
      </c>
      <c r="BE15" s="16">
        <f>BE16+BE17+BE18</f>
        <v>0</v>
      </c>
      <c r="BF15" s="28" t="s">
        <v>38</v>
      </c>
      <c r="BG15" s="16">
        <f>BG16+BG17+BG18</f>
        <v>0</v>
      </c>
      <c r="BH15" s="28" t="s">
        <v>38</v>
      </c>
      <c r="BI15" s="16">
        <f>BI16+BI17+BI18</f>
        <v>0</v>
      </c>
      <c r="BJ15" s="28" t="s">
        <v>38</v>
      </c>
      <c r="BK15" s="16">
        <f>BK16+BK17+BK18</f>
        <v>0</v>
      </c>
      <c r="BL15" s="28" t="s">
        <v>38</v>
      </c>
      <c r="BM15" s="16">
        <f>BM16+BM17+BM18</f>
        <v>0</v>
      </c>
      <c r="BN15" s="28" t="s">
        <v>38</v>
      </c>
    </row>
    <row r="16" spans="1:66" s="3" customFormat="1" ht="14.25">
      <c r="A16" s="9" t="s">
        <v>63</v>
      </c>
      <c r="B16" s="10" t="s">
        <v>64</v>
      </c>
      <c r="C16" s="11">
        <f>SUM(E16:BN16)</f>
        <v>0</v>
      </c>
      <c r="D16" s="28" t="s">
        <v>38</v>
      </c>
      <c r="F16" s="28" t="s">
        <v>38</v>
      </c>
      <c r="H16" s="28" t="s">
        <v>38</v>
      </c>
      <c r="J16" s="28" t="s">
        <v>38</v>
      </c>
      <c r="L16" s="28" t="s">
        <v>38</v>
      </c>
      <c r="N16" s="28" t="s">
        <v>38</v>
      </c>
      <c r="P16" s="28" t="s">
        <v>38</v>
      </c>
      <c r="R16" s="28" t="s">
        <v>38</v>
      </c>
      <c r="T16" s="28" t="s">
        <v>38</v>
      </c>
      <c r="V16" s="28" t="s">
        <v>38</v>
      </c>
      <c r="X16" s="28" t="s">
        <v>38</v>
      </c>
      <c r="Z16" s="28" t="s">
        <v>38</v>
      </c>
      <c r="AB16" s="28" t="s">
        <v>38</v>
      </c>
      <c r="AD16" s="28" t="s">
        <v>38</v>
      </c>
      <c r="AF16" s="28" t="s">
        <v>38</v>
      </c>
      <c r="AH16" s="28" t="s">
        <v>38</v>
      </c>
      <c r="AJ16" s="28" t="s">
        <v>38</v>
      </c>
      <c r="AL16" s="28" t="s">
        <v>38</v>
      </c>
      <c r="AN16" s="28" t="s">
        <v>38</v>
      </c>
      <c r="AP16" s="28" t="s">
        <v>38</v>
      </c>
      <c r="AR16" s="28" t="s">
        <v>38</v>
      </c>
      <c r="AT16" s="28" t="s">
        <v>38</v>
      </c>
      <c r="AV16" s="28" t="s">
        <v>38</v>
      </c>
      <c r="AX16" s="28" t="s">
        <v>38</v>
      </c>
      <c r="AZ16" s="28" t="s">
        <v>38</v>
      </c>
      <c r="BB16" s="28" t="s">
        <v>38</v>
      </c>
      <c r="BD16" s="28" t="s">
        <v>38</v>
      </c>
      <c r="BF16" s="28" t="s">
        <v>38</v>
      </c>
      <c r="BH16" s="28" t="s">
        <v>38</v>
      </c>
      <c r="BJ16" s="28" t="s">
        <v>38</v>
      </c>
      <c r="BL16" s="28" t="s">
        <v>38</v>
      </c>
      <c r="BN16" s="28" t="s">
        <v>38</v>
      </c>
    </row>
    <row r="17" spans="1:66" s="3" customFormat="1" ht="14.25">
      <c r="A17" s="17" t="s">
        <v>65</v>
      </c>
      <c r="B17" s="10" t="s">
        <v>66</v>
      </c>
      <c r="C17" s="11">
        <f>SUM(E17:BN17)</f>
        <v>11698291</v>
      </c>
      <c r="D17" s="19">
        <v>11698291</v>
      </c>
      <c r="E17" s="19">
        <v>11698291</v>
      </c>
      <c r="F17" s="28" t="s">
        <v>38</v>
      </c>
      <c r="H17" s="28" t="s">
        <v>38</v>
      </c>
      <c r="J17" s="28" t="s">
        <v>38</v>
      </c>
      <c r="L17" s="28" t="s">
        <v>38</v>
      </c>
      <c r="N17" s="28" t="s">
        <v>38</v>
      </c>
      <c r="P17" s="28" t="s">
        <v>38</v>
      </c>
      <c r="R17" s="28" t="s">
        <v>38</v>
      </c>
      <c r="T17" s="28" t="s">
        <v>38</v>
      </c>
      <c r="V17" s="28" t="s">
        <v>38</v>
      </c>
      <c r="X17" s="28" t="s">
        <v>38</v>
      </c>
      <c r="Z17" s="28" t="s">
        <v>38</v>
      </c>
      <c r="AB17" s="28" t="s">
        <v>38</v>
      </c>
      <c r="AD17" s="28" t="s">
        <v>38</v>
      </c>
      <c r="AF17" s="28" t="s">
        <v>38</v>
      </c>
      <c r="AH17" s="28" t="s">
        <v>38</v>
      </c>
      <c r="AJ17" s="28" t="s">
        <v>38</v>
      </c>
      <c r="AL17" s="28" t="s">
        <v>38</v>
      </c>
      <c r="AN17" s="28" t="s">
        <v>38</v>
      </c>
      <c r="AP17" s="28" t="s">
        <v>38</v>
      </c>
      <c r="AR17" s="28" t="s">
        <v>38</v>
      </c>
      <c r="AT17" s="28" t="s">
        <v>38</v>
      </c>
      <c r="AV17" s="28" t="s">
        <v>38</v>
      </c>
      <c r="AX17" s="28" t="s">
        <v>38</v>
      </c>
      <c r="AZ17" s="28" t="s">
        <v>38</v>
      </c>
      <c r="BB17" s="28" t="s">
        <v>38</v>
      </c>
      <c r="BD17" s="28" t="s">
        <v>38</v>
      </c>
      <c r="BF17" s="28" t="s">
        <v>38</v>
      </c>
      <c r="BH17" s="28" t="s">
        <v>38</v>
      </c>
      <c r="BJ17" s="28" t="s">
        <v>38</v>
      </c>
      <c r="BL17" s="28" t="s">
        <v>38</v>
      </c>
      <c r="BN17" s="28" t="s">
        <v>38</v>
      </c>
    </row>
    <row r="18" spans="1:66" s="2" customFormat="1" ht="14.25">
      <c r="A18" s="9" t="s">
        <v>67</v>
      </c>
      <c r="B18" s="10" t="s">
        <v>68</v>
      </c>
      <c r="C18" s="11">
        <f>SUM(E18:BN18)</f>
        <v>0</v>
      </c>
      <c r="D18" s="28" t="s">
        <v>38</v>
      </c>
      <c r="E18" s="3"/>
      <c r="F18" s="28" t="s">
        <v>38</v>
      </c>
      <c r="G18" s="3"/>
      <c r="H18" s="28" t="s">
        <v>38</v>
      </c>
      <c r="I18" s="3"/>
      <c r="J18" s="28" t="s">
        <v>38</v>
      </c>
      <c r="K18" s="3"/>
      <c r="L18" s="28" t="s">
        <v>38</v>
      </c>
      <c r="M18" s="3"/>
      <c r="N18" s="28" t="s">
        <v>38</v>
      </c>
      <c r="O18" s="3"/>
      <c r="P18" s="28" t="s">
        <v>38</v>
      </c>
      <c r="Q18" s="3"/>
      <c r="R18" s="28" t="s">
        <v>38</v>
      </c>
      <c r="S18" s="3"/>
      <c r="T18" s="28" t="s">
        <v>38</v>
      </c>
      <c r="U18" s="3"/>
      <c r="V18" s="28" t="s">
        <v>38</v>
      </c>
      <c r="W18" s="3"/>
      <c r="X18" s="28" t="s">
        <v>38</v>
      </c>
      <c r="Y18" s="3"/>
      <c r="Z18" s="28" t="s">
        <v>38</v>
      </c>
      <c r="AA18" s="3"/>
      <c r="AB18" s="28" t="s">
        <v>38</v>
      </c>
      <c r="AC18" s="3"/>
      <c r="AD18" s="28" t="s">
        <v>38</v>
      </c>
      <c r="AE18" s="3"/>
      <c r="AF18" s="28" t="s">
        <v>38</v>
      </c>
      <c r="AG18" s="3"/>
      <c r="AH18" s="28" t="s">
        <v>38</v>
      </c>
      <c r="AI18" s="3"/>
      <c r="AJ18" s="28" t="s">
        <v>38</v>
      </c>
      <c r="AK18" s="3"/>
      <c r="AL18" s="28" t="s">
        <v>38</v>
      </c>
      <c r="AM18" s="3"/>
      <c r="AN18" s="28" t="s">
        <v>38</v>
      </c>
      <c r="AO18" s="3"/>
      <c r="AP18" s="28" t="s">
        <v>38</v>
      </c>
      <c r="AQ18" s="3"/>
      <c r="AR18" s="28" t="s">
        <v>38</v>
      </c>
      <c r="AS18" s="3"/>
      <c r="AT18" s="28" t="s">
        <v>38</v>
      </c>
      <c r="AU18" s="3"/>
      <c r="AV18" s="28" t="s">
        <v>38</v>
      </c>
      <c r="AW18" s="3"/>
      <c r="AX18" s="28" t="s">
        <v>38</v>
      </c>
      <c r="AY18" s="3"/>
      <c r="AZ18" s="28" t="s">
        <v>38</v>
      </c>
      <c r="BA18" s="3"/>
      <c r="BB18" s="28" t="s">
        <v>38</v>
      </c>
      <c r="BC18" s="3"/>
      <c r="BD18" s="28" t="s">
        <v>38</v>
      </c>
      <c r="BE18" s="3"/>
      <c r="BF18" s="28" t="s">
        <v>38</v>
      </c>
      <c r="BG18" s="3"/>
      <c r="BH18" s="28" t="s">
        <v>38</v>
      </c>
      <c r="BI18" s="3"/>
      <c r="BJ18" s="28" t="s">
        <v>38</v>
      </c>
      <c r="BK18" s="3"/>
      <c r="BL18" s="28" t="s">
        <v>38</v>
      </c>
      <c r="BM18" s="3"/>
      <c r="BN18" s="28" t="s">
        <v>38</v>
      </c>
    </row>
    <row r="19" spans="1:66" s="4" customFormat="1" ht="14.25">
      <c r="A19" s="9" t="s">
        <v>69</v>
      </c>
      <c r="B19" s="10" t="s">
        <v>70</v>
      </c>
      <c r="C19" s="28" t="s">
        <v>38</v>
      </c>
      <c r="D19" s="11">
        <f aca="true" t="shared" si="2" ref="D19:D25">SUM(E19:BN19)</f>
        <v>6361300</v>
      </c>
      <c r="E19" s="28" t="s">
        <v>38</v>
      </c>
      <c r="F19" s="16">
        <f>F20+F22+F23</f>
        <v>6361300</v>
      </c>
      <c r="G19" s="28" t="s">
        <v>38</v>
      </c>
      <c r="H19" s="16">
        <f>H20+H22+H23</f>
        <v>0</v>
      </c>
      <c r="I19" s="28" t="s">
        <v>38</v>
      </c>
      <c r="J19" s="16">
        <f>J20+J22+J23</f>
        <v>0</v>
      </c>
      <c r="K19" s="28" t="s">
        <v>38</v>
      </c>
      <c r="L19" s="16">
        <f>L20+L22+L23</f>
        <v>0</v>
      </c>
      <c r="M19" s="28" t="s">
        <v>38</v>
      </c>
      <c r="N19" s="16">
        <f>N20+N22+N23</f>
        <v>0</v>
      </c>
      <c r="O19" s="28" t="s">
        <v>38</v>
      </c>
      <c r="P19" s="16">
        <f>P20+P22+P23</f>
        <v>0</v>
      </c>
      <c r="Q19" s="28" t="s">
        <v>38</v>
      </c>
      <c r="R19" s="16">
        <f>R20+R22+R23</f>
        <v>0</v>
      </c>
      <c r="S19" s="28" t="s">
        <v>38</v>
      </c>
      <c r="T19" s="16">
        <f>T20+T22+T23</f>
        <v>0</v>
      </c>
      <c r="U19" s="28" t="s">
        <v>38</v>
      </c>
      <c r="V19" s="16">
        <f>V20+V22+V23</f>
        <v>0</v>
      </c>
      <c r="W19" s="28" t="s">
        <v>38</v>
      </c>
      <c r="X19" s="16">
        <f>X20+X22+X23</f>
        <v>0</v>
      </c>
      <c r="Y19" s="28" t="s">
        <v>38</v>
      </c>
      <c r="Z19" s="16">
        <f>Z20+Z22+Z23</f>
        <v>0</v>
      </c>
      <c r="AA19" s="28" t="s">
        <v>38</v>
      </c>
      <c r="AB19" s="16">
        <f>AB20+AB22+AB23</f>
        <v>0</v>
      </c>
      <c r="AC19" s="28" t="s">
        <v>38</v>
      </c>
      <c r="AD19" s="16">
        <f>AD20+AD22+AD23</f>
        <v>0</v>
      </c>
      <c r="AE19" s="28" t="s">
        <v>38</v>
      </c>
      <c r="AF19" s="16">
        <f>AF20+AF22+AF23</f>
        <v>0</v>
      </c>
      <c r="AG19" s="28" t="s">
        <v>38</v>
      </c>
      <c r="AH19" s="16">
        <f>AH20+AH22+AH23</f>
        <v>0</v>
      </c>
      <c r="AI19" s="28" t="s">
        <v>38</v>
      </c>
      <c r="AJ19" s="16">
        <f>AJ20+AJ22+AJ23</f>
        <v>0</v>
      </c>
      <c r="AK19" s="28" t="s">
        <v>38</v>
      </c>
      <c r="AL19" s="16">
        <f>AL20+AL22+AL23</f>
        <v>0</v>
      </c>
      <c r="AM19" s="28" t="s">
        <v>38</v>
      </c>
      <c r="AN19" s="16">
        <f>AN20+AN22+AN23</f>
        <v>0</v>
      </c>
      <c r="AO19" s="28" t="s">
        <v>38</v>
      </c>
      <c r="AP19" s="16">
        <f>AP20+AP22+AP23</f>
        <v>0</v>
      </c>
      <c r="AQ19" s="28" t="s">
        <v>38</v>
      </c>
      <c r="AR19" s="16">
        <f>AR20+AR22+AR23</f>
        <v>0</v>
      </c>
      <c r="AS19" s="28" t="s">
        <v>38</v>
      </c>
      <c r="AT19" s="16">
        <f>AT20+AT22+AT23</f>
        <v>0</v>
      </c>
      <c r="AU19" s="28" t="s">
        <v>38</v>
      </c>
      <c r="AV19" s="16">
        <f>AV20+AV22+AV23</f>
        <v>0</v>
      </c>
      <c r="AW19" s="28" t="s">
        <v>38</v>
      </c>
      <c r="AX19" s="16">
        <f>AX20+AX22+AX23</f>
        <v>0</v>
      </c>
      <c r="AY19" s="28" t="s">
        <v>38</v>
      </c>
      <c r="AZ19" s="16">
        <f>AZ20+AZ22+AZ23</f>
        <v>0</v>
      </c>
      <c r="BA19" s="28" t="s">
        <v>38</v>
      </c>
      <c r="BB19" s="16">
        <f>BB20+BB22+BB23</f>
        <v>0</v>
      </c>
      <c r="BC19" s="28" t="s">
        <v>38</v>
      </c>
      <c r="BD19" s="16">
        <f>BD20+BD22+BD23</f>
        <v>0</v>
      </c>
      <c r="BE19" s="28" t="s">
        <v>38</v>
      </c>
      <c r="BF19" s="16">
        <f>BF20+BF22+BF23</f>
        <v>0</v>
      </c>
      <c r="BG19" s="28" t="s">
        <v>38</v>
      </c>
      <c r="BH19" s="16">
        <f>BH20+BH22+BH23</f>
        <v>0</v>
      </c>
      <c r="BI19" s="28" t="s">
        <v>38</v>
      </c>
      <c r="BJ19" s="16">
        <f>BJ20+BJ22+BJ23</f>
        <v>0</v>
      </c>
      <c r="BK19" s="28" t="s">
        <v>38</v>
      </c>
      <c r="BL19" s="16">
        <f>BL20+BL22+BL23</f>
        <v>0</v>
      </c>
      <c r="BM19" s="28" t="s">
        <v>38</v>
      </c>
      <c r="BN19" s="16">
        <f>BN20+BN22+BN23</f>
        <v>0</v>
      </c>
    </row>
    <row r="20" spans="1:66" s="2" customFormat="1" ht="14.25">
      <c r="A20" s="17" t="s">
        <v>71</v>
      </c>
      <c r="B20" s="10" t="s">
        <v>72</v>
      </c>
      <c r="C20" s="28" t="s">
        <v>38</v>
      </c>
      <c r="D20" s="18">
        <v>6361300</v>
      </c>
      <c r="E20" s="28" t="s">
        <v>38</v>
      </c>
      <c r="F20" s="18">
        <v>6361300</v>
      </c>
      <c r="G20" s="28" t="s">
        <v>38</v>
      </c>
      <c r="H20" s="3"/>
      <c r="I20" s="28" t="s">
        <v>38</v>
      </c>
      <c r="J20" s="3"/>
      <c r="K20" s="28" t="s">
        <v>38</v>
      </c>
      <c r="L20" s="3"/>
      <c r="M20" s="28" t="s">
        <v>38</v>
      </c>
      <c r="N20" s="3"/>
      <c r="O20" s="28" t="s">
        <v>38</v>
      </c>
      <c r="P20" s="3"/>
      <c r="Q20" s="28" t="s">
        <v>38</v>
      </c>
      <c r="R20" s="3"/>
      <c r="S20" s="28" t="s">
        <v>38</v>
      </c>
      <c r="T20" s="3"/>
      <c r="U20" s="28" t="s">
        <v>38</v>
      </c>
      <c r="V20" s="3"/>
      <c r="W20" s="28" t="s">
        <v>38</v>
      </c>
      <c r="X20" s="3"/>
      <c r="Y20" s="28" t="s">
        <v>38</v>
      </c>
      <c r="Z20" s="3"/>
      <c r="AA20" s="28" t="s">
        <v>38</v>
      </c>
      <c r="AB20" s="3"/>
      <c r="AC20" s="28" t="s">
        <v>38</v>
      </c>
      <c r="AD20" s="3"/>
      <c r="AE20" s="28" t="s">
        <v>38</v>
      </c>
      <c r="AF20" s="3"/>
      <c r="AG20" s="28" t="s">
        <v>38</v>
      </c>
      <c r="AH20" s="3"/>
      <c r="AI20" s="28" t="s">
        <v>38</v>
      </c>
      <c r="AJ20" s="3"/>
      <c r="AK20" s="28" t="s">
        <v>38</v>
      </c>
      <c r="AL20" s="3"/>
      <c r="AM20" s="28" t="s">
        <v>38</v>
      </c>
      <c r="AN20" s="3"/>
      <c r="AO20" s="28" t="s">
        <v>38</v>
      </c>
      <c r="AP20" s="3"/>
      <c r="AQ20" s="28" t="s">
        <v>38</v>
      </c>
      <c r="AR20" s="3"/>
      <c r="AS20" s="28" t="s">
        <v>38</v>
      </c>
      <c r="AT20" s="3"/>
      <c r="AU20" s="28" t="s">
        <v>38</v>
      </c>
      <c r="AV20" s="3"/>
      <c r="AW20" s="28" t="s">
        <v>38</v>
      </c>
      <c r="AX20" s="3"/>
      <c r="AY20" s="28" t="s">
        <v>38</v>
      </c>
      <c r="AZ20" s="3"/>
      <c r="BA20" s="28" t="s">
        <v>38</v>
      </c>
      <c r="BB20" s="3"/>
      <c r="BC20" s="28" t="s">
        <v>38</v>
      </c>
      <c r="BD20" s="3"/>
      <c r="BE20" s="28" t="s">
        <v>38</v>
      </c>
      <c r="BF20" s="3"/>
      <c r="BG20" s="28" t="s">
        <v>38</v>
      </c>
      <c r="BH20" s="3"/>
      <c r="BI20" s="28" t="s">
        <v>38</v>
      </c>
      <c r="BJ20" s="3"/>
      <c r="BK20" s="28" t="s">
        <v>38</v>
      </c>
      <c r="BL20" s="3"/>
      <c r="BM20" s="28" t="s">
        <v>38</v>
      </c>
      <c r="BN20" s="3"/>
    </row>
    <row r="21" spans="1:66" s="4" customFormat="1" ht="14.25">
      <c r="A21" s="9" t="s">
        <v>73</v>
      </c>
      <c r="B21" s="10" t="s">
        <v>74</v>
      </c>
      <c r="C21" s="28" t="s">
        <v>38</v>
      </c>
      <c r="D21" s="11">
        <f t="shared" si="2"/>
        <v>612989.8</v>
      </c>
      <c r="E21" s="28" t="s">
        <v>38</v>
      </c>
      <c r="F21" s="12">
        <v>314974.9</v>
      </c>
      <c r="G21" s="28" t="s">
        <v>38</v>
      </c>
      <c r="H21" s="12">
        <v>298014.9</v>
      </c>
      <c r="I21" s="28" t="s">
        <v>38</v>
      </c>
      <c r="J21" s="28" t="s">
        <v>38</v>
      </c>
      <c r="K21" s="28" t="s">
        <v>38</v>
      </c>
      <c r="L21" s="28" t="s">
        <v>38</v>
      </c>
      <c r="M21" s="28" t="s">
        <v>38</v>
      </c>
      <c r="N21" s="28" t="s">
        <v>38</v>
      </c>
      <c r="O21" s="28" t="s">
        <v>38</v>
      </c>
      <c r="P21" s="28" t="s">
        <v>38</v>
      </c>
      <c r="Q21" s="28" t="s">
        <v>38</v>
      </c>
      <c r="R21" s="28" t="s">
        <v>38</v>
      </c>
      <c r="S21" s="28" t="s">
        <v>38</v>
      </c>
      <c r="T21" s="28" t="s">
        <v>38</v>
      </c>
      <c r="U21" s="28" t="s">
        <v>38</v>
      </c>
      <c r="V21" s="28" t="s">
        <v>38</v>
      </c>
      <c r="W21" s="28" t="s">
        <v>38</v>
      </c>
      <c r="X21" s="28" t="s">
        <v>38</v>
      </c>
      <c r="Y21" s="28" t="s">
        <v>38</v>
      </c>
      <c r="Z21" s="28" t="s">
        <v>38</v>
      </c>
      <c r="AA21" s="28" t="s">
        <v>38</v>
      </c>
      <c r="AB21" s="28" t="s">
        <v>38</v>
      </c>
      <c r="AC21" s="28" t="s">
        <v>38</v>
      </c>
      <c r="AD21" s="28" t="s">
        <v>38</v>
      </c>
      <c r="AE21" s="28" t="s">
        <v>38</v>
      </c>
      <c r="AF21" s="28" t="s">
        <v>38</v>
      </c>
      <c r="AG21" s="28" t="s">
        <v>38</v>
      </c>
      <c r="AH21" s="28" t="s">
        <v>38</v>
      </c>
      <c r="AI21" s="28" t="s">
        <v>38</v>
      </c>
      <c r="AJ21" s="28" t="s">
        <v>38</v>
      </c>
      <c r="AK21" s="28" t="s">
        <v>38</v>
      </c>
      <c r="AL21" s="28" t="s">
        <v>38</v>
      </c>
      <c r="AM21" s="28" t="s">
        <v>38</v>
      </c>
      <c r="AN21" s="28" t="s">
        <v>38</v>
      </c>
      <c r="AO21" s="28" t="s">
        <v>38</v>
      </c>
      <c r="AP21" s="28" t="s">
        <v>38</v>
      </c>
      <c r="AQ21" s="28" t="s">
        <v>38</v>
      </c>
      <c r="AR21" s="28" t="s">
        <v>38</v>
      </c>
      <c r="AS21" s="28" t="s">
        <v>38</v>
      </c>
      <c r="AT21" s="28" t="s">
        <v>38</v>
      </c>
      <c r="AU21" s="28" t="s">
        <v>38</v>
      </c>
      <c r="AV21" s="28" t="s">
        <v>38</v>
      </c>
      <c r="AW21" s="28" t="s">
        <v>38</v>
      </c>
      <c r="AX21" s="28" t="s">
        <v>38</v>
      </c>
      <c r="AY21" s="28" t="s">
        <v>38</v>
      </c>
      <c r="AZ21" s="28" t="s">
        <v>38</v>
      </c>
      <c r="BA21" s="28" t="s">
        <v>38</v>
      </c>
      <c r="BB21" s="28" t="s">
        <v>38</v>
      </c>
      <c r="BC21" s="28" t="s">
        <v>38</v>
      </c>
      <c r="BD21" s="28" t="s">
        <v>38</v>
      </c>
      <c r="BE21" s="28" t="s">
        <v>38</v>
      </c>
      <c r="BF21" s="28" t="s">
        <v>38</v>
      </c>
      <c r="BG21" s="28" t="s">
        <v>38</v>
      </c>
      <c r="BH21" s="28" t="s">
        <v>38</v>
      </c>
      <c r="BI21" s="28" t="s">
        <v>38</v>
      </c>
      <c r="BJ21" s="28" t="s">
        <v>38</v>
      </c>
      <c r="BK21" s="28" t="s">
        <v>38</v>
      </c>
      <c r="BL21" s="28" t="s">
        <v>38</v>
      </c>
      <c r="BM21" s="28" t="s">
        <v>38</v>
      </c>
      <c r="BN21" s="28" t="s">
        <v>38</v>
      </c>
    </row>
    <row r="22" spans="1:66" s="2" customFormat="1" ht="14.25">
      <c r="A22" s="9" t="s">
        <v>75</v>
      </c>
      <c r="B22" s="10" t="s">
        <v>76</v>
      </c>
      <c r="C22" s="28" t="s">
        <v>38</v>
      </c>
      <c r="D22" s="11">
        <f t="shared" si="2"/>
        <v>0</v>
      </c>
      <c r="E22" s="28" t="s">
        <v>38</v>
      </c>
      <c r="F22" s="3"/>
      <c r="G22" s="28" t="s">
        <v>38</v>
      </c>
      <c r="H22" s="3"/>
      <c r="I22" s="28" t="s">
        <v>38</v>
      </c>
      <c r="J22" s="3"/>
      <c r="K22" s="28" t="s">
        <v>38</v>
      </c>
      <c r="L22" s="3"/>
      <c r="M22" s="28" t="s">
        <v>38</v>
      </c>
      <c r="N22" s="3"/>
      <c r="O22" s="28" t="s">
        <v>38</v>
      </c>
      <c r="P22" s="3"/>
      <c r="Q22" s="28" t="s">
        <v>38</v>
      </c>
      <c r="R22" s="3"/>
      <c r="S22" s="28" t="s">
        <v>38</v>
      </c>
      <c r="T22" s="3"/>
      <c r="U22" s="28" t="s">
        <v>38</v>
      </c>
      <c r="V22" s="3"/>
      <c r="W22" s="28" t="s">
        <v>38</v>
      </c>
      <c r="X22" s="3"/>
      <c r="Y22" s="28" t="s">
        <v>38</v>
      </c>
      <c r="Z22" s="3"/>
      <c r="AA22" s="28" t="s">
        <v>38</v>
      </c>
      <c r="AB22" s="3"/>
      <c r="AC22" s="28" t="s">
        <v>38</v>
      </c>
      <c r="AD22" s="3"/>
      <c r="AE22" s="28" t="s">
        <v>38</v>
      </c>
      <c r="AF22" s="3"/>
      <c r="AG22" s="28" t="s">
        <v>38</v>
      </c>
      <c r="AH22" s="3"/>
      <c r="AI22" s="28" t="s">
        <v>38</v>
      </c>
      <c r="AJ22" s="3"/>
      <c r="AK22" s="28" t="s">
        <v>38</v>
      </c>
      <c r="AL22" s="3"/>
      <c r="AM22" s="28" t="s">
        <v>38</v>
      </c>
      <c r="AN22" s="3"/>
      <c r="AO22" s="28" t="s">
        <v>38</v>
      </c>
      <c r="AP22" s="3"/>
      <c r="AQ22" s="28" t="s">
        <v>38</v>
      </c>
      <c r="AR22" s="3"/>
      <c r="AS22" s="28" t="s">
        <v>38</v>
      </c>
      <c r="AT22" s="3"/>
      <c r="AU22" s="28" t="s">
        <v>38</v>
      </c>
      <c r="AV22" s="3"/>
      <c r="AW22" s="28" t="s">
        <v>38</v>
      </c>
      <c r="AX22" s="3"/>
      <c r="AY22" s="28" t="s">
        <v>38</v>
      </c>
      <c r="AZ22" s="3"/>
      <c r="BA22" s="28" t="s">
        <v>38</v>
      </c>
      <c r="BB22" s="3"/>
      <c r="BC22" s="28" t="s">
        <v>38</v>
      </c>
      <c r="BD22" s="3"/>
      <c r="BE22" s="28" t="s">
        <v>38</v>
      </c>
      <c r="BF22" s="3"/>
      <c r="BG22" s="28" t="s">
        <v>38</v>
      </c>
      <c r="BH22" s="3"/>
      <c r="BI22" s="28" t="s">
        <v>38</v>
      </c>
      <c r="BJ22" s="3"/>
      <c r="BK22" s="28" t="s">
        <v>38</v>
      </c>
      <c r="BL22" s="3"/>
      <c r="BM22" s="28" t="s">
        <v>38</v>
      </c>
      <c r="BN22" s="3"/>
    </row>
    <row r="23" spans="1:66" s="2" customFormat="1" ht="14.25">
      <c r="A23" s="9" t="s">
        <v>77</v>
      </c>
      <c r="B23" s="10" t="s">
        <v>78</v>
      </c>
      <c r="C23" s="28" t="s">
        <v>38</v>
      </c>
      <c r="D23" s="11">
        <f t="shared" si="2"/>
        <v>0</v>
      </c>
      <c r="E23" s="28" t="s">
        <v>38</v>
      </c>
      <c r="F23" s="3"/>
      <c r="G23" s="28" t="s">
        <v>38</v>
      </c>
      <c r="H23" s="3"/>
      <c r="I23" s="28" t="s">
        <v>38</v>
      </c>
      <c r="J23" s="3"/>
      <c r="K23" s="28" t="s">
        <v>38</v>
      </c>
      <c r="L23" s="3"/>
      <c r="M23" s="28" t="s">
        <v>38</v>
      </c>
      <c r="N23" s="3"/>
      <c r="O23" s="28" t="s">
        <v>38</v>
      </c>
      <c r="P23" s="3"/>
      <c r="Q23" s="28" t="s">
        <v>38</v>
      </c>
      <c r="R23" s="3"/>
      <c r="S23" s="28" t="s">
        <v>38</v>
      </c>
      <c r="T23" s="3"/>
      <c r="U23" s="28" t="s">
        <v>38</v>
      </c>
      <c r="V23" s="3"/>
      <c r="W23" s="28" t="s">
        <v>38</v>
      </c>
      <c r="X23" s="3"/>
      <c r="Y23" s="28" t="s">
        <v>38</v>
      </c>
      <c r="Z23" s="3"/>
      <c r="AA23" s="28" t="s">
        <v>38</v>
      </c>
      <c r="AB23" s="3"/>
      <c r="AC23" s="28" t="s">
        <v>38</v>
      </c>
      <c r="AD23" s="3"/>
      <c r="AE23" s="28" t="s">
        <v>38</v>
      </c>
      <c r="AF23" s="3"/>
      <c r="AG23" s="28" t="s">
        <v>38</v>
      </c>
      <c r="AH23" s="3"/>
      <c r="AI23" s="28" t="s">
        <v>38</v>
      </c>
      <c r="AJ23" s="3"/>
      <c r="AK23" s="28" t="s">
        <v>38</v>
      </c>
      <c r="AL23" s="3"/>
      <c r="AM23" s="28" t="s">
        <v>38</v>
      </c>
      <c r="AN23" s="3"/>
      <c r="AO23" s="28" t="s">
        <v>38</v>
      </c>
      <c r="AP23" s="3"/>
      <c r="AQ23" s="28" t="s">
        <v>38</v>
      </c>
      <c r="AR23" s="3"/>
      <c r="AS23" s="28" t="s">
        <v>38</v>
      </c>
      <c r="AT23" s="3"/>
      <c r="AU23" s="28" t="s">
        <v>38</v>
      </c>
      <c r="AV23" s="3"/>
      <c r="AW23" s="28" t="s">
        <v>38</v>
      </c>
      <c r="AX23" s="3"/>
      <c r="AY23" s="28" t="s">
        <v>38</v>
      </c>
      <c r="AZ23" s="3"/>
      <c r="BA23" s="28" t="s">
        <v>38</v>
      </c>
      <c r="BB23" s="3"/>
      <c r="BC23" s="28" t="s">
        <v>38</v>
      </c>
      <c r="BD23" s="3"/>
      <c r="BE23" s="28" t="s">
        <v>38</v>
      </c>
      <c r="BF23" s="3"/>
      <c r="BG23" s="28" t="s">
        <v>38</v>
      </c>
      <c r="BH23" s="3"/>
      <c r="BI23" s="28" t="s">
        <v>38</v>
      </c>
      <c r="BJ23" s="3"/>
      <c r="BK23" s="28" t="s">
        <v>38</v>
      </c>
      <c r="BL23" s="3"/>
      <c r="BM23" s="28" t="s">
        <v>38</v>
      </c>
      <c r="BN23" s="3"/>
    </row>
    <row r="24" spans="1:66" s="2" customFormat="1" ht="14.25">
      <c r="A24" s="20" t="s">
        <v>79</v>
      </c>
      <c r="B24" s="10" t="s">
        <v>80</v>
      </c>
      <c r="C24" s="28" t="s">
        <v>38</v>
      </c>
      <c r="D24" s="11">
        <v>20000000</v>
      </c>
      <c r="E24" s="28" t="s">
        <v>38</v>
      </c>
      <c r="F24" s="3"/>
      <c r="G24" s="28" t="s">
        <v>38</v>
      </c>
      <c r="H24" s="3"/>
      <c r="I24" s="28" t="s">
        <v>38</v>
      </c>
      <c r="J24" s="3"/>
      <c r="K24" s="28" t="s">
        <v>38</v>
      </c>
      <c r="L24" s="3"/>
      <c r="M24" s="28" t="s">
        <v>38</v>
      </c>
      <c r="N24" s="3"/>
      <c r="O24" s="28" t="s">
        <v>38</v>
      </c>
      <c r="P24" s="3"/>
      <c r="Q24" s="28" t="s">
        <v>38</v>
      </c>
      <c r="R24" s="3"/>
      <c r="S24" s="28" t="s">
        <v>38</v>
      </c>
      <c r="T24" s="3"/>
      <c r="U24" s="28" t="s">
        <v>38</v>
      </c>
      <c r="V24" s="3"/>
      <c r="W24" s="28" t="s">
        <v>38</v>
      </c>
      <c r="X24" s="3"/>
      <c r="Y24" s="28" t="s">
        <v>38</v>
      </c>
      <c r="Z24" s="3"/>
      <c r="AA24" s="28" t="s">
        <v>38</v>
      </c>
      <c r="AB24" s="3"/>
      <c r="AC24" s="28" t="s">
        <v>38</v>
      </c>
      <c r="AD24" s="3"/>
      <c r="AE24" s="28" t="s">
        <v>38</v>
      </c>
      <c r="AF24" s="3"/>
      <c r="AG24" s="28" t="s">
        <v>38</v>
      </c>
      <c r="AH24" s="3"/>
      <c r="AI24" s="28" t="s">
        <v>38</v>
      </c>
      <c r="AJ24" s="3"/>
      <c r="AK24" s="28" t="s">
        <v>38</v>
      </c>
      <c r="AL24" s="3"/>
      <c r="AM24" s="28" t="s">
        <v>38</v>
      </c>
      <c r="AN24" s="3"/>
      <c r="AO24" s="28" t="s">
        <v>38</v>
      </c>
      <c r="AP24" s="3"/>
      <c r="AQ24" s="28" t="s">
        <v>38</v>
      </c>
      <c r="AR24" s="3"/>
      <c r="AS24" s="28" t="s">
        <v>38</v>
      </c>
      <c r="AT24" s="3"/>
      <c r="AU24" s="28" t="s">
        <v>38</v>
      </c>
      <c r="AV24" s="3"/>
      <c r="AW24" s="28" t="s">
        <v>38</v>
      </c>
      <c r="AX24" s="3"/>
      <c r="AY24" s="28" t="s">
        <v>38</v>
      </c>
      <c r="AZ24" s="3"/>
      <c r="BA24" s="28" t="s">
        <v>38</v>
      </c>
      <c r="BB24" s="3"/>
      <c r="BC24" s="28" t="s">
        <v>38</v>
      </c>
      <c r="BD24" s="3"/>
      <c r="BE24" s="28" t="s">
        <v>38</v>
      </c>
      <c r="BF24" s="3"/>
      <c r="BG24" s="28" t="s">
        <v>38</v>
      </c>
      <c r="BH24" s="3"/>
      <c r="BI24" s="28" t="s">
        <v>38</v>
      </c>
      <c r="BJ24" s="3"/>
      <c r="BK24" s="28" t="s">
        <v>38</v>
      </c>
      <c r="BL24" s="3"/>
      <c r="BM24" s="28" t="s">
        <v>38</v>
      </c>
      <c r="BN24" s="3"/>
    </row>
    <row r="25" spans="1:66" s="2" customFormat="1" ht="14.25">
      <c r="A25" s="20" t="s">
        <v>81</v>
      </c>
      <c r="B25" s="10" t="s">
        <v>82</v>
      </c>
      <c r="C25" s="28" t="s">
        <v>38</v>
      </c>
      <c r="D25" s="11">
        <f t="shared" si="2"/>
        <v>0</v>
      </c>
      <c r="E25" s="28" t="s">
        <v>38</v>
      </c>
      <c r="F25" s="3"/>
      <c r="G25" s="28" t="s">
        <v>38</v>
      </c>
      <c r="H25" s="3"/>
      <c r="I25" s="28" t="s">
        <v>38</v>
      </c>
      <c r="J25" s="3"/>
      <c r="K25" s="28" t="s">
        <v>38</v>
      </c>
      <c r="L25" s="3"/>
      <c r="M25" s="28" t="s">
        <v>38</v>
      </c>
      <c r="N25" s="3"/>
      <c r="O25" s="28" t="s">
        <v>38</v>
      </c>
      <c r="P25" s="3"/>
      <c r="Q25" s="28" t="s">
        <v>38</v>
      </c>
      <c r="R25" s="3"/>
      <c r="S25" s="28" t="s">
        <v>38</v>
      </c>
      <c r="T25" s="3"/>
      <c r="U25" s="28" t="s">
        <v>38</v>
      </c>
      <c r="V25" s="3"/>
      <c r="W25" s="28" t="s">
        <v>38</v>
      </c>
      <c r="X25" s="3"/>
      <c r="Y25" s="28" t="s">
        <v>38</v>
      </c>
      <c r="Z25" s="3"/>
      <c r="AA25" s="28" t="s">
        <v>38</v>
      </c>
      <c r="AB25" s="3"/>
      <c r="AC25" s="28" t="s">
        <v>38</v>
      </c>
      <c r="AD25" s="3"/>
      <c r="AE25" s="28" t="s">
        <v>38</v>
      </c>
      <c r="AF25" s="3"/>
      <c r="AG25" s="28" t="s">
        <v>38</v>
      </c>
      <c r="AH25" s="3"/>
      <c r="AI25" s="28" t="s">
        <v>38</v>
      </c>
      <c r="AJ25" s="3"/>
      <c r="AK25" s="28" t="s">
        <v>38</v>
      </c>
      <c r="AL25" s="3"/>
      <c r="AM25" s="28" t="s">
        <v>38</v>
      </c>
      <c r="AN25" s="3"/>
      <c r="AO25" s="28" t="s">
        <v>38</v>
      </c>
      <c r="AP25" s="3"/>
      <c r="AQ25" s="28" t="s">
        <v>38</v>
      </c>
      <c r="AR25" s="3"/>
      <c r="AS25" s="28" t="s">
        <v>38</v>
      </c>
      <c r="AT25" s="3"/>
      <c r="AU25" s="28" t="s">
        <v>38</v>
      </c>
      <c r="AV25" s="3"/>
      <c r="AW25" s="28" t="s">
        <v>38</v>
      </c>
      <c r="AX25" s="3"/>
      <c r="AY25" s="28" t="s">
        <v>38</v>
      </c>
      <c r="AZ25" s="3"/>
      <c r="BA25" s="28" t="s">
        <v>38</v>
      </c>
      <c r="BB25" s="3"/>
      <c r="BC25" s="28" t="s">
        <v>38</v>
      </c>
      <c r="BD25" s="3"/>
      <c r="BE25" s="28" t="s">
        <v>38</v>
      </c>
      <c r="BF25" s="3"/>
      <c r="BG25" s="28" t="s">
        <v>38</v>
      </c>
      <c r="BH25" s="3"/>
      <c r="BI25" s="28" t="s">
        <v>38</v>
      </c>
      <c r="BJ25" s="3"/>
      <c r="BK25" s="28" t="s">
        <v>38</v>
      </c>
      <c r="BL25" s="3"/>
      <c r="BM25" s="28" t="s">
        <v>38</v>
      </c>
      <c r="BN25" s="3"/>
    </row>
    <row r="26" spans="1:2" s="5" customFormat="1" ht="14.25" hidden="1">
      <c r="A26" s="21" t="s">
        <v>83</v>
      </c>
      <c r="B26" s="22">
        <v>2</v>
      </c>
    </row>
    <row r="27" spans="1:2" ht="14.25" hidden="1">
      <c r="A27" s="21" t="s">
        <v>84</v>
      </c>
      <c r="B27" s="22">
        <v>2</v>
      </c>
    </row>
    <row r="28" spans="1:2" ht="14.25" hidden="1">
      <c r="A28" s="21" t="s">
        <v>85</v>
      </c>
      <c r="B28" s="23">
        <f>B26-B27</f>
        <v>0</v>
      </c>
    </row>
    <row r="29" spans="1:65" ht="14.25" hidden="1">
      <c r="A29" s="24" t="s">
        <v>86</v>
      </c>
      <c r="B29" s="25">
        <f>IF((SUM(E31:BN31)-SUM(E30:BN30))&gt;5,0.032,0.03)</f>
        <v>0.03</v>
      </c>
      <c r="E29">
        <v>0</v>
      </c>
      <c r="G29">
        <v>1</v>
      </c>
      <c r="I29">
        <v>2</v>
      </c>
      <c r="K29">
        <v>3</v>
      </c>
      <c r="M29">
        <v>4</v>
      </c>
      <c r="O29">
        <v>5</v>
      </c>
      <c r="Q29">
        <v>6</v>
      </c>
      <c r="S29">
        <v>7</v>
      </c>
      <c r="U29">
        <v>8</v>
      </c>
      <c r="W29">
        <v>9</v>
      </c>
      <c r="Y29">
        <v>10</v>
      </c>
      <c r="AA29">
        <v>11</v>
      </c>
      <c r="AC29">
        <v>12</v>
      </c>
      <c r="AE29">
        <v>13</v>
      </c>
      <c r="AG29">
        <v>14</v>
      </c>
      <c r="AI29">
        <v>15</v>
      </c>
      <c r="AK29">
        <v>16</v>
      </c>
      <c r="AM29">
        <v>17</v>
      </c>
      <c r="AO29">
        <v>18</v>
      </c>
      <c r="AQ29">
        <v>19</v>
      </c>
      <c r="AS29">
        <v>20</v>
      </c>
      <c r="AU29">
        <v>21</v>
      </c>
      <c r="AW29">
        <v>22</v>
      </c>
      <c r="AY29">
        <v>23</v>
      </c>
      <c r="BA29">
        <v>24</v>
      </c>
      <c r="BC29">
        <v>25</v>
      </c>
      <c r="BE29">
        <v>26</v>
      </c>
      <c r="BG29">
        <v>27</v>
      </c>
      <c r="BI29">
        <v>28</v>
      </c>
      <c r="BK29">
        <v>29</v>
      </c>
      <c r="BM29">
        <v>30</v>
      </c>
    </row>
    <row r="30" spans="1:65" s="6" customFormat="1" ht="14.25" hidden="1">
      <c r="A30" s="26" t="s">
        <v>87</v>
      </c>
      <c r="B30" s="26"/>
      <c r="C30" s="26"/>
      <c r="D30" s="26"/>
      <c r="E30" s="6">
        <f>IF(E5&gt;0,1,0)</f>
        <v>1</v>
      </c>
      <c r="G30" s="6">
        <f>IF(G5&gt;0,IF(SUM(E30)&gt;0,0,2),0)</f>
        <v>0</v>
      </c>
      <c r="I30" s="6">
        <f>IF(I5&gt;0,IF(SUM(E30:G30)&gt;0,0,3),0)</f>
        <v>0</v>
      </c>
      <c r="K30" s="6">
        <f>IF(K5&gt;0,IF(SUM(E30:I30)&gt;0,0,4),0)</f>
        <v>0</v>
      </c>
      <c r="M30" s="6">
        <f>IF(M5&gt;0,IF(SUM(E30:K30)&gt;0,0,5),0)</f>
        <v>0</v>
      </c>
      <c r="O30" s="6">
        <f>IF(O5&gt;0,IF(SUM(E30:M30)&gt;0,0,6),0)</f>
        <v>0</v>
      </c>
      <c r="Q30" s="6">
        <f>IF(Q5&gt;0,IF(SUM(E30:O30)&gt;0,0,7),0)</f>
        <v>0</v>
      </c>
      <c r="S30" s="6">
        <f>IF(S5&gt;0,IF(SUM(E30:Q30)&gt;0,0,8),0)</f>
        <v>0</v>
      </c>
      <c r="U30" s="6">
        <f>IF(U5&gt;0,IF(SUM(E30:S30)&gt;0,0,9),0)</f>
        <v>0</v>
      </c>
      <c r="W30" s="6">
        <f>IF(W5&gt;0,IF(SUM(E30:U30)&gt;0,0,10),0)</f>
        <v>0</v>
      </c>
      <c r="Y30" s="6">
        <f>IF(Y5&gt;0,IF(SUM(E30:W30)&gt;0,0,11),0)</f>
        <v>0</v>
      </c>
      <c r="AA30" s="6">
        <f>IF(AA5&gt;0,IF(SUM(E30:Y30)&gt;0,0,12),0)</f>
        <v>0</v>
      </c>
      <c r="AC30" s="6">
        <f>IF(AC5&gt;0,IF(SUM(E30:AA30)&gt;0,0,13),0)</f>
        <v>0</v>
      </c>
      <c r="AE30" s="6">
        <f>IF(AE5&gt;0,IF(SUM(E30:AC30)&gt;0,0,14),0)</f>
        <v>0</v>
      </c>
      <c r="AG30" s="6">
        <f>IF(AG5&gt;0,IF(SUM(E30:AE30)&gt;0,0,15),0)</f>
        <v>0</v>
      </c>
      <c r="AI30" s="6">
        <f>IF(AI5&gt;0,IF(SUM(E30:AG30)&gt;0,0,16),0)</f>
        <v>0</v>
      </c>
      <c r="AK30" s="6">
        <f>IF(AK5&gt;0,IF(SUM(E30:AI30)&gt;0,0,17),0)</f>
        <v>0</v>
      </c>
      <c r="AM30" s="6">
        <f>IF(AM5&gt;0,IF(SUM(E30:AK30)&gt;0,0,18),0)</f>
        <v>0</v>
      </c>
      <c r="AO30" s="6">
        <f>IF(AO5&gt;0,IF(SUM(E30:AM30)&gt;0,0,19),0)</f>
        <v>0</v>
      </c>
      <c r="AQ30" s="6">
        <f>IF(AQ5&gt;0,IF(SUM(E30:AO30)&gt;0,0,20),0)</f>
        <v>0</v>
      </c>
      <c r="AS30" s="6">
        <f>IF(AS5&gt;0,IF(SUM(E30:AQ30)&gt;0,0,21),0)</f>
        <v>0</v>
      </c>
      <c r="AU30" s="6">
        <f>IF(AU5&gt;0,IF(SUM(E30:AS30)&gt;0,0,22),0)</f>
        <v>0</v>
      </c>
      <c r="AW30" s="6">
        <f>IF(AW5&gt;0,IF(SUM(E30:AU30)&gt;0,0,23),0)</f>
        <v>0</v>
      </c>
      <c r="AY30" s="6">
        <f>IF(AY5&gt;0,IF(SUM(E30:AW30)&gt;0,0,24),0)</f>
        <v>0</v>
      </c>
      <c r="BA30" s="6">
        <f>IF(BA5&gt;0,IF(SUM(E30:AY30)&gt;0,0,25),0)</f>
        <v>0</v>
      </c>
      <c r="BC30" s="6">
        <f>IF(BC5&gt;0,IF(SUM(E30:BA30)&gt;0,0,26),0)</f>
        <v>0</v>
      </c>
      <c r="BE30" s="6">
        <f>IF(BE5&gt;0,IF(SUM(E30:BC30)&gt;0,0,27),0)</f>
        <v>0</v>
      </c>
      <c r="BG30" s="6">
        <f>IF(BG5&gt;0,IF(SUM(E30:BE30)&gt;0,0,28),0)</f>
        <v>0</v>
      </c>
      <c r="BI30" s="6">
        <f>IF(BI5&gt;0,IF(SUM(E30:BG30)&gt;0,0,29),0)</f>
        <v>0</v>
      </c>
      <c r="BK30" s="6">
        <f>IF(BK5&gt;0,IF(SUM(E30:BI30)&gt;0,0,30),0)</f>
        <v>0</v>
      </c>
      <c r="BM30" s="6">
        <f>IF(BM5&gt;0,IF(SUM(E30:BK30)&gt;0,0,31),0)</f>
        <v>0</v>
      </c>
    </row>
    <row r="31" spans="1:65" s="7" customFormat="1" ht="14.25" hidden="1">
      <c r="A31" s="27" t="s">
        <v>88</v>
      </c>
      <c r="B31" s="27"/>
      <c r="C31" s="27"/>
      <c r="D31" s="27"/>
      <c r="E31" s="7">
        <f>IF(F24&gt;0,IF(SUM(G31:BN31)&gt;0,0,1),0)</f>
        <v>0</v>
      </c>
      <c r="G31" s="7">
        <f>IF(H24&gt;0,IF(SUM(I31:BN31)&gt;0,0,2),0)</f>
        <v>0</v>
      </c>
      <c r="I31" s="7">
        <f>IF(J24&gt;0,IF(SUM(K31:BN31)&gt;0,0,3),0)</f>
        <v>0</v>
      </c>
      <c r="K31" s="7">
        <f>IF(L24&gt;0,IF(SUM(M31:BN31)&gt;0,0,4),0)</f>
        <v>0</v>
      </c>
      <c r="M31" s="7">
        <f>IF(N24&gt;0,IF(SUM(O31:BN31)&gt;0,0,5),0)</f>
        <v>0</v>
      </c>
      <c r="O31" s="7">
        <f>IF(P24&gt;0,IF(SUM(Q31:BN31)&gt;0,0,6),0)</f>
        <v>0</v>
      </c>
      <c r="Q31" s="7">
        <f>IF(R24&gt;0,IF(SUM(S31:BN31)&gt;0,0,7),0)</f>
        <v>0</v>
      </c>
      <c r="S31" s="7">
        <f>IF(T24&gt;0,IF(SUM(U31:BN31)&gt;0,0,8),0)</f>
        <v>0</v>
      </c>
      <c r="U31" s="7">
        <f>IF(V24&gt;0,IF(SUM(W31:BN31)&gt;0,0,9),0)</f>
        <v>0</v>
      </c>
      <c r="W31" s="7">
        <f>IF(X24&gt;0,IF(SUM(Y31:BN31)&gt;0,0,10),0)</f>
        <v>0</v>
      </c>
      <c r="Y31" s="7">
        <f>IF(Z24&gt;0,IF(SUM(AA31:BN31)&gt;0,0,11),0)</f>
        <v>0</v>
      </c>
      <c r="AA31" s="7">
        <f>IF(AB24&gt;0,IF(SUM(AC31:BN31)&gt;0,0,12),0)</f>
        <v>0</v>
      </c>
      <c r="AC31" s="7">
        <f>IF(AD24&gt;0,IF(SUM(AE31:BN31)&gt;0,0,13),0)</f>
        <v>0</v>
      </c>
      <c r="AE31" s="7">
        <f>IF(AF24&gt;0,IF(SUM(AG31:BN31)&gt;0,0,14),0)</f>
        <v>0</v>
      </c>
      <c r="AG31" s="7">
        <f>IF(AH24&gt;0,IF(SUM(AI31:BN31)&gt;0,0,15),0)</f>
        <v>0</v>
      </c>
      <c r="AI31" s="7">
        <f>IF(AJ24&gt;0,IF(SUM(AK31:BN31)&gt;0,0,16),0)</f>
        <v>0</v>
      </c>
      <c r="AK31" s="7">
        <f>IF(AL24&gt;0,IF(SUM(AM31:BN31)&gt;0,0,17),0)</f>
        <v>0</v>
      </c>
      <c r="AM31" s="7">
        <f>IF(AN24&gt;0,IF(SUM(AO31:BN31)&gt;0,0,18),0)</f>
        <v>0</v>
      </c>
      <c r="AO31" s="7">
        <f>IF(AP24&gt;0,IF(SUM(AQ31:BN31)&gt;0,0,19),0)</f>
        <v>0</v>
      </c>
      <c r="AQ31" s="7">
        <f>IF(AR24&gt;0,IF(SUM(AS31:BN31)&gt;0,0,20),0)</f>
        <v>0</v>
      </c>
      <c r="AS31" s="7">
        <f>IF(AT24&gt;0,IF(SUM(AU31:BN31)&gt;0,0,21),0)</f>
        <v>0</v>
      </c>
      <c r="AU31" s="7">
        <f>IF(AV24&gt;0,IF(SUM(AW31:BN31)&gt;0,0,22),0)</f>
        <v>0</v>
      </c>
      <c r="AW31" s="7">
        <f>IF(AX24&gt;0,IF(SUM(AY31:BN31)&gt;0,0,23),0)</f>
        <v>0</v>
      </c>
      <c r="AY31" s="7">
        <f>IF(AZ24&gt;0,IF(SUM(BA31:BN31)&gt;0,0,24),0)</f>
        <v>0</v>
      </c>
      <c r="BA31" s="7">
        <f>IF(BB24&gt;0,IF(SUM(BC31:BN31)&gt;0,0,25),0)</f>
        <v>0</v>
      </c>
      <c r="BC31" s="7">
        <f>IF(BD24&gt;0,IF(SUM(BE31:BN31)&gt;0,0,26),0)</f>
        <v>0</v>
      </c>
      <c r="BE31" s="7">
        <f>IF(BF24&gt;0,IF(SUM(BG31:BN31)&gt;0,0,27),0)</f>
        <v>0</v>
      </c>
      <c r="BG31" s="7">
        <f>IF(BH24&gt;0,IF(SUM(BI31:BN31)&gt;0,0,28),0)</f>
        <v>0</v>
      </c>
      <c r="BI31" s="7">
        <f>IF(BJ24&gt;0,IF(SUM(BK31:BN31)&gt;0,0,29),0)</f>
        <v>0</v>
      </c>
      <c r="BK31" s="7">
        <f>IF(BL24&gt;0,IF(SUM(BM31)&gt;0,0,30),0)</f>
        <v>0</v>
      </c>
      <c r="BM31" s="7">
        <f>IF(BN24&gt;0,31,0)</f>
        <v>0</v>
      </c>
    </row>
  </sheetData>
  <sheetProtection/>
  <protectedRanges>
    <protectedRange sqref="B26 B27" name="区域2"/>
    <protectedRange password="DB40" sqref="A14:A23 A4:B6 A8:B13 F3 F15:F18 E4:BN5 E8:E14 BO4:IT6 BO8:IT13 E19:E20 H6:H9 E6:G6 H3 G8:G9 H15:H18 I6 J3 I8:I9 J15:J18 J6:J9 K6 L3 K8:K9 L15:L18 L6:L9 M6 N3 M8:M9 N15:N18 N6:N9 O6 P3 O8:O9 P15:P18 P6:P9 Q6 R3 Q8:Q9 R15:R18 R6:R9 S6 T3 S8:S9 T15:T18 T6:T9 U6 V3 U8:U9 V15:V18 V6:V9 W6 X3 W8:W9 X15:X18 X6:X9 Y6 Z3 Y8:Y9 Z15:Z18 Z6:Z9 AA6 AB3 AA8:AA9 AB15:AB18 AB6:AB9 AC6 AD3 AC8:AC9 AD15:AD18 AD6:AD9 AE6 AF3 AE8:AE9 AF15:AF18 AF6:AF9 AG6 AH3 AG8:AG9 AH15:AH18 AH6:AH9 AI6 AJ3 AI8:AI9 AJ15:AJ18 AJ6:AJ9 AK6 AL3 AK8:AK9 AL15:AL18 AL6:AL9 AM6 AN3 AM8:AM9 AN15:AN18 AN6:AN9 AO6 AP3 AO8:AO9 AP15:AP18 AP6:AP9 AQ6 AR3 AQ8:AQ9 AR15:AR18 AR6:AR9 AS6 AT3 AS8:AS9 AT15:AT18 AT6:AT9 AU6 AV3 AU8:AU9 AV15:AV18 AV6:AV9 AW6 AX3 AW8:AW9 AX15:AX18 AX6:AX9 AY6 AZ3 AY8:AY9 AZ15:AZ18 AZ6:AZ9 BA6 BB3 BA8:BA9 BB15:BB18 BB6:BB9 BC6 BD3 BC8:BC9 BD15:BD18 BD6:BD9 BE6 BF3 BE8:BE9 BF15:BF18 BF6:BF9 BG6 BH3 BG8:BG9 BH15:BH18 BH6:BH9 BI6 BJ3 BI8:BI9 BJ15:BJ18 BJ6:BJ9 BK6 BL3 BK8:BK9 BL15:BL18 BL6:BL9 BM6 BN3 BM8:BM9 BN15:BN18 BN6:BN9 I22:I25 G22:G25 E22:E25 F7:F13 G11:G14 H11:BN12 H13 I13:I14 J13 K13:K14 L13 M13:M14 N13 O13:O14 P13 Q13:Q14 R13 S13:S14 T13 U13:U14 V13 W13:W14 X13 Y13:Y14 Z13 AA13:AA14 AB13 AC13:AC14 AD13 AE13:AE14 AF13 AG13:AG14 AH13 AI13:AI14 AJ13 AK13:AK14 AL13 AM13:AM14 AN13 AO13:AO14 AP13 AQ13:AQ14 AR13 AS13:AS14 AT13 AU13:AU14 AV13 AW13:AW14 AX13 AY13:AY14 AZ13 BA13:BA14 BB13 BC13:BC14 BD13 BE13:BE14 BF13 BG13:BG14 BH13 BI13:BI14 BJ13 BK13:BK14 BL13 BM13:BM14 BN13 BM22:BM25 BK22:BK25 BI22:BI25 BG22:BG25 BE22:BE25 BC22:BC25 BA22:BA25 AY22:AY25 AW22:AW25 AU22:AU25 AS22:AS25 AQ22:AQ25 AO22:AO25 AM22:AM25 AK22:AK25 AI22:AI25 AG22:AG25 AE22:AE25 AC22:AC25 AA22:AA25 Y22:Y25 W22:W25 U22:U25 S22:S25 Q22:Q25 O22:O25 M22:M25 K22:K25 BM19:BM20 BK19:BK20 BI19:BI20 BG19:BG20 BE19:BE20 BC19:BC20 BA19:BA20 AY19:AY20 AW19:AW20 AU19:AU20 AS19:AS20 AQ19:AQ20 AO19:AO20 AM19:AM20 AK19:AK20 AI19:AI20 AG19:AG20 AE19:AE20 AC19:AC20 AA19:AA20 Y19:Y20 W19:W20 U19:U20 S19:S20 Q19:Q20 O19:O20 M19:M20 K19:K20 I19:I20 G19:G20 G10:BN10 E21 F21 G21 I21:BN21 H21" name="区域1"/>
  </protectedRanges>
  <mergeCells count="35">
    <mergeCell ref="BK1:BL1"/>
    <mergeCell ref="BM1:BN1"/>
    <mergeCell ref="BO1:BP1"/>
    <mergeCell ref="A1:A2"/>
    <mergeCell ref="B1:B2"/>
    <mergeCell ref="AY1:AZ1"/>
    <mergeCell ref="BA1:BB1"/>
    <mergeCell ref="BC1:BD1"/>
    <mergeCell ref="BE1:BF1"/>
    <mergeCell ref="BG1:BH1"/>
    <mergeCell ref="BI1:BJ1"/>
    <mergeCell ref="AM1:AN1"/>
    <mergeCell ref="AO1:AP1"/>
    <mergeCell ref="AQ1:AR1"/>
    <mergeCell ref="AS1:AT1"/>
    <mergeCell ref="AU1:AV1"/>
    <mergeCell ref="AW1:AX1"/>
    <mergeCell ref="AA1:AB1"/>
    <mergeCell ref="AC1:AD1"/>
    <mergeCell ref="AE1:AF1"/>
    <mergeCell ref="AG1:AH1"/>
    <mergeCell ref="AI1:AJ1"/>
    <mergeCell ref="AK1:AL1"/>
    <mergeCell ref="O1:P1"/>
    <mergeCell ref="Q1:R1"/>
    <mergeCell ref="S1:T1"/>
    <mergeCell ref="U1:V1"/>
    <mergeCell ref="W1:X1"/>
    <mergeCell ref="Y1:Z1"/>
    <mergeCell ref="C1:D1"/>
    <mergeCell ref="E1:F1"/>
    <mergeCell ref="G1:H1"/>
    <mergeCell ref="I1:J1"/>
    <mergeCell ref="K1:L1"/>
    <mergeCell ref="M1:N1"/>
  </mergeCells>
  <dataValidations count="1">
    <dataValidation type="decimal" allowBlank="1" showInputMessage="1" showErrorMessage="1" sqref="F10 H10 J10 L10 N10 P10 R10 T10 V10 X10 Z10 AB10 AD10 AF10 AH10 AJ10 AL10 AN10 AP10 AR10 AT10 AV10 AX10 AZ10 BB10 BD10 BF10 BH10 BJ10 BL10 BN10 E4:E6 E8:E9 G4:G6 G8:G9 I4:I6 I8:I9 K4:K6 K8:K9 M4:M6 M8:M9 O4:O6 O8:O9 Q4:Q6 Q8:Q9 S4:S6 S8:S9 U4:U6 U8:U9 W4:W6 W8:W9 Y4:Y6 Y8:Y9 AA4:AA6 AA8:AA9 AC4:AC6 AC8:AC9 AE4:AE6 AE8:AE9 AG4:AG6 AG8:AG9 AI4:AI6 AI8:AI9 AK4:AK6 AK8:AK9 AM4:AM6 AM8:AM9 AO4:AO6 AO8:AO9 AQ4:AQ6 AQ8:AQ9 AS4:AS6 AS8:AS9 AU4:AU6 AU8:AU9 AW4:AW6 AW8:AW9 AY4:AY6 AY8:AY9 BA4:BA6 BA8:BA9 BC4:BC6 BC8:BC9 BE4:BE6 BE8:BE9 BG4:BG6 BG8:BG9 BI4:BI6 BI8:BI9 BK4:BK6 BK8:BK9 BM4:BM6 BM8:BM9">
      <formula1>0</formula1>
      <formula2>9999999999</formula2>
    </dataValidation>
  </dataValidation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dasy</dc:creator>
  <cp:keywords/>
  <dc:description/>
  <cp:lastModifiedBy>Microsoft</cp:lastModifiedBy>
  <dcterms:created xsi:type="dcterms:W3CDTF">2020-07-15T10:31:14Z</dcterms:created>
  <dcterms:modified xsi:type="dcterms:W3CDTF">2023-05-05T06:30:53Z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62A74FF2A48B4970A6BEA8EE5AB0B951_13</vt:lpwstr>
  </property>
</Properties>
</file>